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DA 1\ANNUAIRES STAT 2008-2009 à 2017-2018\"/>
    </mc:Choice>
  </mc:AlternateContent>
  <xr:revisionPtr revIDLastSave="0" documentId="13_ncr:1_{CB8B8FC3-37D9-4AA7-BBC8-CAF6F106E787}" xr6:coauthVersionLast="45" xr6:coauthVersionMax="45" xr10:uidLastSave="{00000000-0000-0000-0000-000000000000}"/>
  <bookViews>
    <workbookView xWindow="-108" yWindow="-108" windowWidth="23256" windowHeight="12720" tabRatio="599" firstSheet="2" activeTab="7" xr2:uid="{00000000-000D-0000-FFFF-FFFF00000000}"/>
  </bookViews>
  <sheets>
    <sheet name="SYNTHESE" sheetId="27" r:id="rId1"/>
    <sheet name="PRESCO PUB" sheetId="7" r:id="rId2"/>
    <sheet name="NIV1 PUBLIC  " sheetId="10" r:id="rId3"/>
    <sheet name="NIVEAU II pub" sheetId="5" r:id="rId4"/>
    <sheet name="NIVEAU III pub" sheetId="2" r:id="rId5"/>
    <sheet name="PRESCO PRIV" sheetId="9" r:id="rId6"/>
    <sheet name="NIVEAU I pv" sheetId="4" r:id="rId7"/>
    <sheet name="NIVEAU II pv" sheetId="1" r:id="rId8"/>
    <sheet name="NIVEAU III pv" sheetId="3" r:id="rId9"/>
    <sheet name=" AGE NIV1(pb+pv)" sheetId="15" r:id="rId10"/>
    <sheet name="AGE NIV2 (pb+pv)" sheetId="26" r:id="rId11"/>
    <sheet name="AGE NIV3 (pb+pv)" sheetId="28" r:id="rId12"/>
  </sheets>
  <definedNames>
    <definedName name="_xlnm._FilterDatabase" localSheetId="2" hidden="1">'NIV1 PUBLIC  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1" i="5" l="1"/>
  <c r="B171" i="5"/>
  <c r="D63" i="5"/>
  <c r="B63" i="5"/>
  <c r="D166" i="2"/>
  <c r="B166" i="2"/>
  <c r="M171" i="5"/>
  <c r="K171" i="5"/>
  <c r="AT17" i="5" l="1"/>
  <c r="AS11" i="5"/>
  <c r="AS9" i="5"/>
  <c r="AY38" i="5"/>
  <c r="AY37" i="5"/>
  <c r="W30" i="27" l="1"/>
  <c r="AB24" i="27" l="1"/>
  <c r="Y25" i="27" s="1"/>
  <c r="X25" i="27" l="1"/>
  <c r="AA25" i="27"/>
  <c r="Z25" i="27"/>
  <c r="BF115" i="2" l="1"/>
  <c r="BH51" i="2" l="1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37" i="2"/>
  <c r="U28" i="7" l="1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U16" i="28"/>
  <c r="T16" i="28"/>
  <c r="U15" i="28"/>
  <c r="T15" i="28"/>
  <c r="U14" i="28"/>
  <c r="T14" i="28"/>
  <c r="U13" i="28"/>
  <c r="T13" i="28"/>
  <c r="U12" i="28"/>
  <c r="T12" i="28"/>
  <c r="U11" i="28"/>
  <c r="T11" i="28"/>
  <c r="U10" i="28"/>
  <c r="T10" i="28"/>
  <c r="U9" i="28"/>
  <c r="T9" i="28"/>
  <c r="U8" i="28"/>
  <c r="T8" i="28"/>
  <c r="U7" i="28"/>
  <c r="T7" i="28"/>
  <c r="U6" i="28"/>
  <c r="T6" i="28"/>
  <c r="U5" i="28"/>
  <c r="T5" i="28"/>
  <c r="N16" i="26"/>
  <c r="M16" i="26"/>
  <c r="L16" i="26"/>
  <c r="K16" i="26"/>
  <c r="J16" i="26"/>
  <c r="I16" i="26"/>
  <c r="H16" i="26"/>
  <c r="G16" i="26"/>
  <c r="E16" i="26"/>
  <c r="D16" i="26"/>
  <c r="C16" i="26"/>
  <c r="B16" i="26"/>
  <c r="P15" i="26"/>
  <c r="O15" i="26"/>
  <c r="P14" i="26"/>
  <c r="O14" i="26"/>
  <c r="P13" i="26"/>
  <c r="O13" i="26"/>
  <c r="P12" i="26"/>
  <c r="O12" i="26"/>
  <c r="P11" i="26"/>
  <c r="O11" i="26"/>
  <c r="P10" i="26"/>
  <c r="O10" i="26"/>
  <c r="P9" i="26"/>
  <c r="O9" i="26"/>
  <c r="P8" i="26"/>
  <c r="O8" i="26"/>
  <c r="P7" i="26"/>
  <c r="O7" i="26"/>
  <c r="P6" i="26"/>
  <c r="O6" i="26"/>
  <c r="P5" i="26"/>
  <c r="O5" i="26"/>
  <c r="O16" i="26" l="1"/>
  <c r="Q29" i="7"/>
  <c r="S29" i="7"/>
  <c r="U29" i="7"/>
  <c r="P16" i="26"/>
  <c r="P29" i="7"/>
  <c r="R29" i="7"/>
  <c r="T29" i="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7" i="27"/>
  <c r="D29" i="27" l="1"/>
  <c r="AS149" i="3"/>
  <c r="AR149" i="3"/>
  <c r="AS148" i="3"/>
  <c r="AR148" i="3"/>
  <c r="AS147" i="3"/>
  <c r="AR147" i="3"/>
  <c r="AS146" i="3"/>
  <c r="AR146" i="3"/>
  <c r="AS145" i="3"/>
  <c r="AR145" i="3"/>
  <c r="AS144" i="3"/>
  <c r="AR144" i="3"/>
  <c r="AS143" i="3"/>
  <c r="AR143" i="3"/>
  <c r="AS142" i="3"/>
  <c r="AR142" i="3"/>
  <c r="AS141" i="3"/>
  <c r="AR141" i="3"/>
  <c r="AS140" i="3"/>
  <c r="AR140" i="3"/>
  <c r="AS139" i="3"/>
  <c r="AR139" i="3"/>
  <c r="AS138" i="3"/>
  <c r="AR138" i="3"/>
  <c r="AS137" i="3"/>
  <c r="AR137" i="3"/>
  <c r="AS136" i="3"/>
  <c r="AR136" i="3"/>
  <c r="AS135" i="3"/>
  <c r="AR135" i="3"/>
  <c r="AS134" i="3"/>
  <c r="AR134" i="3"/>
  <c r="AS133" i="3"/>
  <c r="AR133" i="3"/>
  <c r="AS132" i="3"/>
  <c r="AR132" i="3"/>
  <c r="AS131" i="3"/>
  <c r="AR131" i="3"/>
  <c r="AS130" i="3"/>
  <c r="AR130" i="3"/>
  <c r="AS129" i="3"/>
  <c r="AR129" i="3"/>
  <c r="AS128" i="3"/>
  <c r="AR128" i="3"/>
  <c r="AS127" i="3"/>
  <c r="AR127" i="3"/>
  <c r="AS126" i="3"/>
  <c r="AR126" i="3"/>
  <c r="AS125" i="3"/>
  <c r="AR125" i="3"/>
  <c r="AS124" i="3"/>
  <c r="AR124" i="3"/>
  <c r="AS118" i="3"/>
  <c r="AR118" i="3"/>
  <c r="AS117" i="3"/>
  <c r="AR117" i="3"/>
  <c r="AS116" i="3"/>
  <c r="AR116" i="3"/>
  <c r="AS115" i="3"/>
  <c r="AR115" i="3"/>
  <c r="AS114" i="3"/>
  <c r="AR114" i="3"/>
  <c r="AS113" i="3"/>
  <c r="AR113" i="3"/>
  <c r="AS112" i="3"/>
  <c r="AR112" i="3"/>
  <c r="AS111" i="3"/>
  <c r="AR111" i="3"/>
  <c r="AS110" i="3"/>
  <c r="AR110" i="3"/>
  <c r="AS109" i="3"/>
  <c r="AR109" i="3"/>
  <c r="AS108" i="3"/>
  <c r="AR108" i="3"/>
  <c r="AS107" i="3"/>
  <c r="AR107" i="3"/>
  <c r="AS106" i="3"/>
  <c r="AR106" i="3"/>
  <c r="AS105" i="3"/>
  <c r="AR105" i="3"/>
  <c r="AS104" i="3"/>
  <c r="AR104" i="3"/>
  <c r="AS103" i="3"/>
  <c r="AR103" i="3"/>
  <c r="AS102" i="3"/>
  <c r="AR102" i="3"/>
  <c r="AS101" i="3"/>
  <c r="AR101" i="3"/>
  <c r="AS100" i="3"/>
  <c r="AR100" i="3"/>
  <c r="AS99" i="3"/>
  <c r="AR99" i="3"/>
  <c r="AS98" i="3"/>
  <c r="AR98" i="3"/>
  <c r="AS97" i="3"/>
  <c r="AR97" i="3"/>
  <c r="AS96" i="3"/>
  <c r="AR96" i="3"/>
  <c r="AS95" i="3"/>
  <c r="AR95" i="3"/>
  <c r="AS94" i="3"/>
  <c r="AR94" i="3"/>
  <c r="AS93" i="3"/>
  <c r="AR93" i="3"/>
  <c r="AS92" i="3"/>
  <c r="AR92" i="3"/>
  <c r="AS86" i="3"/>
  <c r="AR86" i="3"/>
  <c r="AS85" i="3"/>
  <c r="AR85" i="3"/>
  <c r="AS84" i="3"/>
  <c r="AR84" i="3"/>
  <c r="AS83" i="3"/>
  <c r="AR83" i="3"/>
  <c r="AS82" i="3"/>
  <c r="AR82" i="3"/>
  <c r="AS81" i="3"/>
  <c r="AR81" i="3"/>
  <c r="AS80" i="3"/>
  <c r="AR80" i="3"/>
  <c r="AS79" i="3"/>
  <c r="AR79" i="3"/>
  <c r="AS78" i="3"/>
  <c r="AR78" i="3"/>
  <c r="AS77" i="3"/>
  <c r="AR77" i="3"/>
  <c r="AS76" i="3"/>
  <c r="AR76" i="3"/>
  <c r="AS75" i="3"/>
  <c r="AR75" i="3"/>
  <c r="AS74" i="3"/>
  <c r="AR74" i="3"/>
  <c r="AS73" i="3"/>
  <c r="AR73" i="3"/>
  <c r="AS72" i="3"/>
  <c r="AR72" i="3"/>
  <c r="AS71" i="3"/>
  <c r="AR71" i="3"/>
  <c r="AS70" i="3"/>
  <c r="AR70" i="3"/>
  <c r="AS69" i="3"/>
  <c r="AR69" i="3"/>
  <c r="AS68" i="3"/>
  <c r="AR68" i="3"/>
  <c r="AS67" i="3"/>
  <c r="AR67" i="3"/>
  <c r="AS66" i="3"/>
  <c r="AR66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S35" i="3"/>
  <c r="AR35" i="3"/>
  <c r="V149" i="3"/>
  <c r="U149" i="3"/>
  <c r="V148" i="3"/>
  <c r="U148" i="3"/>
  <c r="V147" i="3"/>
  <c r="U147" i="3"/>
  <c r="V146" i="3"/>
  <c r="U146" i="3"/>
  <c r="V145" i="3"/>
  <c r="U145" i="3"/>
  <c r="V144" i="3"/>
  <c r="U144" i="3"/>
  <c r="V143" i="3"/>
  <c r="U143" i="3"/>
  <c r="V142" i="3"/>
  <c r="U142" i="3"/>
  <c r="V141" i="3"/>
  <c r="U141" i="3"/>
  <c r="V140" i="3"/>
  <c r="U140" i="3"/>
  <c r="V139" i="3"/>
  <c r="U139" i="3"/>
  <c r="V138" i="3"/>
  <c r="U138" i="3"/>
  <c r="V137" i="3"/>
  <c r="U137" i="3"/>
  <c r="V136" i="3"/>
  <c r="U136" i="3"/>
  <c r="V135" i="3"/>
  <c r="U135" i="3"/>
  <c r="V134" i="3"/>
  <c r="U134" i="3"/>
  <c r="V133" i="3"/>
  <c r="U133" i="3"/>
  <c r="V132" i="3"/>
  <c r="U132" i="3"/>
  <c r="V131" i="3"/>
  <c r="U131" i="3"/>
  <c r="V130" i="3"/>
  <c r="U130" i="3"/>
  <c r="V129" i="3"/>
  <c r="U129" i="3"/>
  <c r="V128" i="3"/>
  <c r="U128" i="3"/>
  <c r="V127" i="3"/>
  <c r="U127" i="3"/>
  <c r="V126" i="3"/>
  <c r="U126" i="3"/>
  <c r="V125" i="3"/>
  <c r="U125" i="3"/>
  <c r="V124" i="3"/>
  <c r="U124" i="3"/>
  <c r="V118" i="3"/>
  <c r="U118" i="3"/>
  <c r="V117" i="3"/>
  <c r="U117" i="3"/>
  <c r="V116" i="3"/>
  <c r="U116" i="3"/>
  <c r="V115" i="3"/>
  <c r="U115" i="3"/>
  <c r="V114" i="3"/>
  <c r="U114" i="3"/>
  <c r="V113" i="3"/>
  <c r="U113" i="3"/>
  <c r="V112" i="3"/>
  <c r="U112" i="3"/>
  <c r="V111" i="3"/>
  <c r="U111" i="3"/>
  <c r="V110" i="3"/>
  <c r="U110" i="3"/>
  <c r="V109" i="3"/>
  <c r="U109" i="3"/>
  <c r="V108" i="3"/>
  <c r="U108" i="3"/>
  <c r="V107" i="3"/>
  <c r="U107" i="3"/>
  <c r="V106" i="3"/>
  <c r="U106" i="3"/>
  <c r="V105" i="3"/>
  <c r="U105" i="3"/>
  <c r="V104" i="3"/>
  <c r="U104" i="3"/>
  <c r="V103" i="3"/>
  <c r="U103" i="3"/>
  <c r="V102" i="3"/>
  <c r="U102" i="3"/>
  <c r="V101" i="3"/>
  <c r="U101" i="3"/>
  <c r="V100" i="3"/>
  <c r="U100" i="3"/>
  <c r="V99" i="3"/>
  <c r="U99" i="3"/>
  <c r="V98" i="3"/>
  <c r="U98" i="3"/>
  <c r="V97" i="3"/>
  <c r="U97" i="3"/>
  <c r="V96" i="3"/>
  <c r="U96" i="3"/>
  <c r="V95" i="3"/>
  <c r="U95" i="3"/>
  <c r="V94" i="3"/>
  <c r="U94" i="3"/>
  <c r="V93" i="3"/>
  <c r="U93" i="3"/>
  <c r="V92" i="3"/>
  <c r="U92" i="3"/>
  <c r="V86" i="3"/>
  <c r="U86" i="3"/>
  <c r="V85" i="3"/>
  <c r="U85" i="3"/>
  <c r="V84" i="3"/>
  <c r="U84" i="3"/>
  <c r="V83" i="3"/>
  <c r="U83" i="3"/>
  <c r="V82" i="3"/>
  <c r="U82" i="3"/>
  <c r="V81" i="3"/>
  <c r="U81" i="3"/>
  <c r="V80" i="3"/>
  <c r="U80" i="3"/>
  <c r="V79" i="3"/>
  <c r="U79" i="3"/>
  <c r="V78" i="3"/>
  <c r="U78" i="3"/>
  <c r="V77" i="3"/>
  <c r="U77" i="3"/>
  <c r="V76" i="3"/>
  <c r="U76" i="3"/>
  <c r="V75" i="3"/>
  <c r="U75" i="3"/>
  <c r="V74" i="3"/>
  <c r="U74" i="3"/>
  <c r="V73" i="3"/>
  <c r="U73" i="3"/>
  <c r="V72" i="3"/>
  <c r="U72" i="3"/>
  <c r="V71" i="3"/>
  <c r="U71" i="3"/>
  <c r="V70" i="3"/>
  <c r="U70" i="3"/>
  <c r="V69" i="3"/>
  <c r="U69" i="3"/>
  <c r="V68" i="3"/>
  <c r="U68" i="3"/>
  <c r="V67" i="3"/>
  <c r="U67" i="3"/>
  <c r="V66" i="3"/>
  <c r="U66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V35" i="3"/>
  <c r="U35" i="3"/>
  <c r="M113" i="4" l="1"/>
  <c r="N113" i="4"/>
  <c r="O60" i="5"/>
  <c r="N60" i="5"/>
  <c r="AT23" i="1"/>
  <c r="AS23" i="1"/>
  <c r="M51" i="27" s="1"/>
  <c r="AI23" i="1"/>
  <c r="AJ23" i="1"/>
  <c r="AK23" i="1"/>
  <c r="AM23" i="1"/>
  <c r="AN23" i="1"/>
  <c r="AP23" i="1"/>
  <c r="O51" i="27" s="1"/>
  <c r="AH23" i="1"/>
  <c r="C17" i="15"/>
  <c r="D17" i="15"/>
  <c r="E17" i="15"/>
  <c r="F17" i="15"/>
  <c r="G17" i="15"/>
  <c r="H17" i="15"/>
  <c r="I17" i="15"/>
  <c r="J17" i="15"/>
  <c r="K17" i="15"/>
  <c r="B17" i="15"/>
  <c r="L6" i="15"/>
  <c r="L7" i="15"/>
  <c r="L8" i="15"/>
  <c r="L9" i="15"/>
  <c r="L10" i="15"/>
  <c r="L11" i="15"/>
  <c r="L12" i="15"/>
  <c r="L13" i="15"/>
  <c r="L14" i="15"/>
  <c r="L15" i="15"/>
  <c r="L16" i="15"/>
  <c r="M5" i="15"/>
  <c r="M6" i="15"/>
  <c r="M7" i="15"/>
  <c r="M8" i="15"/>
  <c r="M9" i="15"/>
  <c r="M10" i="15"/>
  <c r="M11" i="15"/>
  <c r="M12" i="15"/>
  <c r="M13" i="15"/>
  <c r="M14" i="15"/>
  <c r="M15" i="15"/>
  <c r="M16" i="15"/>
  <c r="L5" i="15"/>
  <c r="L17" i="15" l="1"/>
  <c r="M17" i="15"/>
  <c r="AL138" i="1"/>
  <c r="AO138" i="1"/>
  <c r="T72" i="4" l="1"/>
  <c r="R72" i="4"/>
  <c r="Q72" i="4"/>
  <c r="O72" i="4"/>
  <c r="N73" i="1"/>
  <c r="O73" i="1"/>
  <c r="N74" i="1"/>
  <c r="O74" i="1"/>
  <c r="N75" i="1"/>
  <c r="O75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7" i="1"/>
  <c r="O87" i="1"/>
  <c r="N88" i="1"/>
  <c r="O88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O67" i="1"/>
  <c r="N67" i="1"/>
  <c r="O66" i="1"/>
  <c r="N66" i="1"/>
  <c r="O65" i="1"/>
  <c r="N65" i="1"/>
  <c r="O64" i="1"/>
  <c r="N64" i="1"/>
  <c r="O62" i="1"/>
  <c r="N62" i="1"/>
  <c r="O61" i="1"/>
  <c r="N61" i="1"/>
  <c r="O60" i="1"/>
  <c r="N60" i="1"/>
  <c r="O59" i="1"/>
  <c r="N59" i="1"/>
  <c r="O58" i="1"/>
  <c r="N58" i="1"/>
  <c r="O57" i="1"/>
  <c r="N57" i="1"/>
  <c r="O55" i="1"/>
  <c r="N55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6" i="1"/>
  <c r="N46" i="1"/>
  <c r="O45" i="1"/>
  <c r="N45" i="1"/>
  <c r="O44" i="1"/>
  <c r="N44" i="1"/>
  <c r="O43" i="1"/>
  <c r="N43" i="1"/>
  <c r="O41" i="1"/>
  <c r="N41" i="1"/>
  <c r="O40" i="1"/>
  <c r="N40" i="1"/>
  <c r="O39" i="1"/>
  <c r="N39" i="1"/>
  <c r="O38" i="1"/>
  <c r="N38" i="1"/>
  <c r="O37" i="1"/>
  <c r="N37" i="1"/>
  <c r="L35" i="27" s="1"/>
  <c r="N98" i="1"/>
  <c r="O98" i="1"/>
  <c r="N99" i="1"/>
  <c r="O99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3" i="1"/>
  <c r="O113" i="1"/>
  <c r="N114" i="1"/>
  <c r="O114" i="1"/>
  <c r="N116" i="1"/>
  <c r="O116" i="1"/>
  <c r="N117" i="1"/>
  <c r="O117" i="1"/>
  <c r="N118" i="1"/>
  <c r="O118" i="1"/>
  <c r="N119" i="1"/>
  <c r="O119" i="1"/>
  <c r="N120" i="1"/>
  <c r="O120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30" i="1"/>
  <c r="O130" i="1"/>
  <c r="N132" i="1"/>
  <c r="O132" i="1"/>
  <c r="N133" i="1"/>
  <c r="O133" i="1"/>
  <c r="N134" i="1"/>
  <c r="O134" i="1"/>
  <c r="N136" i="1"/>
  <c r="O136" i="1"/>
  <c r="N137" i="1"/>
  <c r="O137" i="1"/>
  <c r="N145" i="1"/>
  <c r="O145" i="1"/>
  <c r="N146" i="1"/>
  <c r="O146" i="1"/>
  <c r="N147" i="1"/>
  <c r="O147" i="1"/>
  <c r="N148" i="1"/>
  <c r="O148" i="1"/>
  <c r="N149" i="1"/>
  <c r="O149" i="1"/>
  <c r="N151" i="1"/>
  <c r="O151" i="1"/>
  <c r="N152" i="1"/>
  <c r="O152" i="1"/>
  <c r="N153" i="1"/>
  <c r="O153" i="1"/>
  <c r="N154" i="1"/>
  <c r="O154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2" i="1"/>
  <c r="O172" i="1"/>
  <c r="N173" i="1"/>
  <c r="O173" i="1"/>
  <c r="N174" i="1"/>
  <c r="O174" i="1"/>
  <c r="AT7" i="5" l="1"/>
  <c r="AU7" i="5"/>
  <c r="AV7" i="5"/>
  <c r="AW7" i="5"/>
  <c r="AX7" i="5"/>
  <c r="AZ7" i="5"/>
  <c r="AT8" i="5"/>
  <c r="AU8" i="5"/>
  <c r="AV8" i="5"/>
  <c r="AW8" i="5"/>
  <c r="AX8" i="5"/>
  <c r="AZ8" i="5"/>
  <c r="AT9" i="5"/>
  <c r="AU9" i="5"/>
  <c r="AV9" i="5"/>
  <c r="AW9" i="5"/>
  <c r="AX9" i="5"/>
  <c r="AZ9" i="5"/>
  <c r="AT10" i="5"/>
  <c r="AU10" i="5"/>
  <c r="AV10" i="5"/>
  <c r="AW10" i="5"/>
  <c r="AX10" i="5"/>
  <c r="AZ10" i="5"/>
  <c r="AT11" i="5"/>
  <c r="AU11" i="5"/>
  <c r="AV11" i="5"/>
  <c r="AW11" i="5"/>
  <c r="AX11" i="5"/>
  <c r="AZ11" i="5"/>
  <c r="AT12" i="5"/>
  <c r="AU12" i="5"/>
  <c r="AV12" i="5"/>
  <c r="AW12" i="5"/>
  <c r="AX12" i="5"/>
  <c r="AZ12" i="5"/>
  <c r="AT13" i="5"/>
  <c r="AU13" i="5"/>
  <c r="AV13" i="5"/>
  <c r="AW13" i="5"/>
  <c r="AX13" i="5"/>
  <c r="AZ13" i="5"/>
  <c r="AT14" i="5"/>
  <c r="AU14" i="5"/>
  <c r="AV14" i="5"/>
  <c r="AW14" i="5"/>
  <c r="AX14" i="5"/>
  <c r="AZ14" i="5"/>
  <c r="AT15" i="5"/>
  <c r="AU15" i="5"/>
  <c r="AV15" i="5"/>
  <c r="AW15" i="5"/>
  <c r="AX15" i="5"/>
  <c r="AZ15" i="5"/>
  <c r="AT16" i="5"/>
  <c r="AU16" i="5"/>
  <c r="AV16" i="5"/>
  <c r="AW16" i="5"/>
  <c r="AX16" i="5"/>
  <c r="AZ16" i="5"/>
  <c r="AU17" i="5"/>
  <c r="AV17" i="5"/>
  <c r="AW17" i="5"/>
  <c r="AX17" i="5"/>
  <c r="AZ17" i="5"/>
  <c r="AT18" i="5"/>
  <c r="AU18" i="5"/>
  <c r="AV18" i="5"/>
  <c r="AW18" i="5"/>
  <c r="AX18" i="5"/>
  <c r="AZ18" i="5"/>
  <c r="AT19" i="5"/>
  <c r="AU19" i="5"/>
  <c r="AV19" i="5"/>
  <c r="AW19" i="5"/>
  <c r="AX19" i="5"/>
  <c r="AZ19" i="5"/>
  <c r="AT20" i="5"/>
  <c r="AU20" i="5"/>
  <c r="AV20" i="5"/>
  <c r="AW20" i="5"/>
  <c r="AX20" i="5"/>
  <c r="AZ20" i="5"/>
  <c r="AT21" i="5"/>
  <c r="AU21" i="5"/>
  <c r="AV21" i="5"/>
  <c r="AW21" i="5"/>
  <c r="AX21" i="5"/>
  <c r="AZ21" i="5"/>
  <c r="AT22" i="5"/>
  <c r="AU22" i="5"/>
  <c r="AV22" i="5"/>
  <c r="AW22" i="5"/>
  <c r="AX22" i="5"/>
  <c r="AZ22" i="5"/>
  <c r="AT23" i="5"/>
  <c r="AU23" i="5"/>
  <c r="AV23" i="5"/>
  <c r="AW23" i="5"/>
  <c r="AX23" i="5"/>
  <c r="AZ23" i="5"/>
  <c r="AT24" i="5"/>
  <c r="AU24" i="5"/>
  <c r="AV24" i="5"/>
  <c r="AW24" i="5"/>
  <c r="AX24" i="5"/>
  <c r="AZ24" i="5"/>
  <c r="AT25" i="5"/>
  <c r="AU25" i="5"/>
  <c r="AV25" i="5"/>
  <c r="AW25" i="5"/>
  <c r="AX25" i="5"/>
  <c r="AZ25" i="5"/>
  <c r="AT26" i="5"/>
  <c r="AU26" i="5"/>
  <c r="AV26" i="5"/>
  <c r="AW26" i="5"/>
  <c r="AX26" i="5"/>
  <c r="AZ26" i="5"/>
  <c r="AT27" i="5"/>
  <c r="AU27" i="5"/>
  <c r="AV27" i="5"/>
  <c r="AW27" i="5"/>
  <c r="AX27" i="5"/>
  <c r="AZ27" i="5"/>
  <c r="AT28" i="5"/>
  <c r="AU28" i="5"/>
  <c r="AV28" i="5"/>
  <c r="AW28" i="5"/>
  <c r="AX28" i="5"/>
  <c r="AZ28" i="5"/>
  <c r="AP7" i="5"/>
  <c r="O7" i="27" s="1"/>
  <c r="AP8" i="5"/>
  <c r="O8" i="27" s="1"/>
  <c r="AP9" i="5"/>
  <c r="O9" i="27" s="1"/>
  <c r="AP10" i="5"/>
  <c r="O10" i="27" s="1"/>
  <c r="AP11" i="5"/>
  <c r="O11" i="27" s="1"/>
  <c r="AP12" i="5"/>
  <c r="O12" i="27" s="1"/>
  <c r="AP13" i="5"/>
  <c r="O13" i="27" s="1"/>
  <c r="AP14" i="5"/>
  <c r="O14" i="27" s="1"/>
  <c r="AP15" i="5"/>
  <c r="O15" i="27" s="1"/>
  <c r="AP16" i="5"/>
  <c r="O16" i="27" s="1"/>
  <c r="AP17" i="5"/>
  <c r="O17" i="27" s="1"/>
  <c r="AP18" i="5"/>
  <c r="O18" i="27" s="1"/>
  <c r="AP19" i="5"/>
  <c r="O19" i="27" s="1"/>
  <c r="AP20" i="5"/>
  <c r="O20" i="27" s="1"/>
  <c r="AP21" i="5"/>
  <c r="O21" i="27" s="1"/>
  <c r="AP22" i="5"/>
  <c r="O22" i="27" s="1"/>
  <c r="AP23" i="5"/>
  <c r="O23" i="27" s="1"/>
  <c r="O79" i="27" s="1"/>
  <c r="AP24" i="5"/>
  <c r="O24" i="27" s="1"/>
  <c r="AP25" i="5"/>
  <c r="O25" i="27" s="1"/>
  <c r="AP26" i="5"/>
  <c r="O26" i="27" s="1"/>
  <c r="AP27" i="5"/>
  <c r="O27" i="27" s="1"/>
  <c r="AP28" i="5"/>
  <c r="O28" i="27" s="1"/>
  <c r="AO7" i="5"/>
  <c r="N7" i="27" s="1"/>
  <c r="AO8" i="5"/>
  <c r="N8" i="27" s="1"/>
  <c r="AO9" i="5"/>
  <c r="N9" i="27" s="1"/>
  <c r="AO10" i="5"/>
  <c r="N10" i="27" s="1"/>
  <c r="AO11" i="5"/>
  <c r="N11" i="27" s="1"/>
  <c r="AO12" i="5"/>
  <c r="N12" i="27" s="1"/>
  <c r="AO13" i="5"/>
  <c r="N13" i="27" s="1"/>
  <c r="AO14" i="5"/>
  <c r="N14" i="27" s="1"/>
  <c r="AO15" i="5"/>
  <c r="N15" i="27" s="1"/>
  <c r="AO16" i="5"/>
  <c r="N16" i="27" s="1"/>
  <c r="AO17" i="5"/>
  <c r="N17" i="27" s="1"/>
  <c r="AO19" i="5"/>
  <c r="N19" i="27" s="1"/>
  <c r="AO21" i="5"/>
  <c r="N21" i="27" s="1"/>
  <c r="AO22" i="5"/>
  <c r="N22" i="27" s="1"/>
  <c r="AO23" i="5"/>
  <c r="N23" i="27" s="1"/>
  <c r="AO24" i="5"/>
  <c r="N24" i="27" s="1"/>
  <c r="AO25" i="5"/>
  <c r="N25" i="27" s="1"/>
  <c r="AO26" i="5"/>
  <c r="N26" i="27" s="1"/>
  <c r="AO27" i="5"/>
  <c r="N27" i="27" s="1"/>
  <c r="AO28" i="5"/>
  <c r="N28" i="27" s="1"/>
  <c r="AI7" i="5"/>
  <c r="AJ7" i="5"/>
  <c r="AK7" i="5"/>
  <c r="AM7" i="5"/>
  <c r="AN7" i="5"/>
  <c r="AI8" i="5"/>
  <c r="AJ8" i="5"/>
  <c r="AK8" i="5"/>
  <c r="AM8" i="5"/>
  <c r="AN8" i="5"/>
  <c r="AI9" i="5"/>
  <c r="AJ9" i="5"/>
  <c r="AK9" i="5"/>
  <c r="AM9" i="5"/>
  <c r="AN9" i="5"/>
  <c r="AI10" i="5"/>
  <c r="AJ10" i="5"/>
  <c r="AK10" i="5"/>
  <c r="AM10" i="5"/>
  <c r="AN10" i="5"/>
  <c r="AI11" i="5"/>
  <c r="AJ11" i="5"/>
  <c r="AK11" i="5"/>
  <c r="AM11" i="5"/>
  <c r="AN11" i="5"/>
  <c r="AI12" i="5"/>
  <c r="AJ12" i="5"/>
  <c r="AK12" i="5"/>
  <c r="AM12" i="5"/>
  <c r="AN12" i="5"/>
  <c r="AI13" i="5"/>
  <c r="AJ13" i="5"/>
  <c r="AK13" i="5"/>
  <c r="AM13" i="5"/>
  <c r="AN13" i="5"/>
  <c r="AI14" i="5"/>
  <c r="AJ14" i="5"/>
  <c r="AK14" i="5"/>
  <c r="AM14" i="5"/>
  <c r="AN14" i="5"/>
  <c r="AI15" i="5"/>
  <c r="AJ15" i="5"/>
  <c r="AK15" i="5"/>
  <c r="AM15" i="5"/>
  <c r="AN15" i="5"/>
  <c r="AI16" i="5"/>
  <c r="AJ16" i="5"/>
  <c r="AK16" i="5"/>
  <c r="AM16" i="5"/>
  <c r="AN16" i="5"/>
  <c r="AI17" i="5"/>
  <c r="AJ17" i="5"/>
  <c r="AK17" i="5"/>
  <c r="AM17" i="5"/>
  <c r="AN17" i="5"/>
  <c r="AI18" i="5"/>
  <c r="AJ18" i="5"/>
  <c r="AK18" i="5"/>
  <c r="AM18" i="5"/>
  <c r="AN18" i="5"/>
  <c r="AI19" i="5"/>
  <c r="AJ19" i="5"/>
  <c r="AK19" i="5"/>
  <c r="AM19" i="5"/>
  <c r="AN19" i="5"/>
  <c r="AI20" i="5"/>
  <c r="AJ20" i="5"/>
  <c r="AK20" i="5"/>
  <c r="AM20" i="5"/>
  <c r="AN20" i="5"/>
  <c r="AI21" i="5"/>
  <c r="AJ21" i="5"/>
  <c r="AK21" i="5"/>
  <c r="AM21" i="5"/>
  <c r="AN21" i="5"/>
  <c r="AI22" i="5"/>
  <c r="AJ22" i="5"/>
  <c r="AK22" i="5"/>
  <c r="AM22" i="5"/>
  <c r="AN22" i="5"/>
  <c r="AI23" i="5"/>
  <c r="AJ23" i="5"/>
  <c r="AK23" i="5"/>
  <c r="AM23" i="5"/>
  <c r="AN23" i="5"/>
  <c r="AI24" i="5"/>
  <c r="AJ24" i="5"/>
  <c r="AK24" i="5"/>
  <c r="AM24" i="5"/>
  <c r="AN24" i="5"/>
  <c r="AI25" i="5"/>
  <c r="AJ25" i="5"/>
  <c r="AK25" i="5"/>
  <c r="AM25" i="5"/>
  <c r="AN25" i="5"/>
  <c r="AI26" i="5"/>
  <c r="AJ26" i="5"/>
  <c r="AK26" i="5"/>
  <c r="AM26" i="5"/>
  <c r="AN26" i="5"/>
  <c r="AI27" i="5"/>
  <c r="AJ27" i="5"/>
  <c r="AK27" i="5"/>
  <c r="AM27" i="5"/>
  <c r="AN27" i="5"/>
  <c r="AI28" i="5"/>
  <c r="AJ28" i="5"/>
  <c r="AK28" i="5"/>
  <c r="AM28" i="5"/>
  <c r="AN28" i="5"/>
  <c r="O29" i="27" l="1"/>
  <c r="N67" i="5"/>
  <c r="O67" i="5"/>
  <c r="AV29" i="5" l="1"/>
  <c r="AW29" i="5"/>
  <c r="AX29" i="5" l="1"/>
  <c r="AY185" i="5"/>
  <c r="AY184" i="5"/>
  <c r="AY183" i="5"/>
  <c r="AY182" i="5"/>
  <c r="AY181" i="5"/>
  <c r="AY180" i="5"/>
  <c r="AY178" i="5"/>
  <c r="AY177" i="5"/>
  <c r="AY176" i="5"/>
  <c r="AY175" i="5"/>
  <c r="AY174" i="5"/>
  <c r="AY173" i="5"/>
  <c r="AY172" i="5"/>
  <c r="AY170" i="5"/>
  <c r="AY169" i="5"/>
  <c r="AY168" i="5"/>
  <c r="AY167" i="5"/>
  <c r="AY166" i="5"/>
  <c r="AY165" i="5"/>
  <c r="AY164" i="5"/>
  <c r="AY162" i="5"/>
  <c r="AY161" i="5"/>
  <c r="AY160" i="5"/>
  <c r="AY159" i="5"/>
  <c r="AY157" i="5"/>
  <c r="AY156" i="5"/>
  <c r="AY155" i="5"/>
  <c r="AY154" i="5"/>
  <c r="AY153" i="5"/>
  <c r="AY146" i="5"/>
  <c r="AY145" i="5"/>
  <c r="AY144" i="5"/>
  <c r="AY143" i="5"/>
  <c r="AY142" i="5"/>
  <c r="AY140" i="5"/>
  <c r="AY139" i="5"/>
  <c r="AY138" i="5"/>
  <c r="AY136" i="5"/>
  <c r="AY135" i="5"/>
  <c r="AY134" i="5"/>
  <c r="AY132" i="5"/>
  <c r="AY131" i="5"/>
  <c r="AY130" i="5"/>
  <c r="AY129" i="5"/>
  <c r="AY128" i="5"/>
  <c r="AY127" i="5"/>
  <c r="AY126" i="5"/>
  <c r="AY20" i="5" s="1"/>
  <c r="M20" i="27" s="1"/>
  <c r="AY124" i="5"/>
  <c r="AY123" i="5"/>
  <c r="AY122" i="5"/>
  <c r="AY121" i="5"/>
  <c r="AY120" i="5"/>
  <c r="AY118" i="5"/>
  <c r="AY117" i="5"/>
  <c r="AY115" i="5"/>
  <c r="AY114" i="5"/>
  <c r="AY113" i="5"/>
  <c r="AY112" i="5"/>
  <c r="AY111" i="5"/>
  <c r="AY110" i="5"/>
  <c r="AY104" i="5"/>
  <c r="AY103" i="5"/>
  <c r="AY102" i="5"/>
  <c r="AY16" i="5" s="1"/>
  <c r="M16" i="27" s="1"/>
  <c r="AY100" i="5"/>
  <c r="AY99" i="5"/>
  <c r="AY98" i="5"/>
  <c r="AY97" i="5"/>
  <c r="AY96" i="5"/>
  <c r="AY95" i="5"/>
  <c r="AY94" i="5"/>
  <c r="AY92" i="5"/>
  <c r="AY91" i="5"/>
  <c r="AY90" i="5"/>
  <c r="AY89" i="5"/>
  <c r="AY88" i="5"/>
  <c r="AY14" i="5" s="1"/>
  <c r="M14" i="27" s="1"/>
  <c r="AY86" i="5"/>
  <c r="AY85" i="5"/>
  <c r="AY84" i="5"/>
  <c r="AY83" i="5"/>
  <c r="AY82" i="5"/>
  <c r="AY81" i="5"/>
  <c r="AY80" i="5"/>
  <c r="AY79" i="5"/>
  <c r="AY78" i="5"/>
  <c r="AY76" i="5"/>
  <c r="AY75" i="5"/>
  <c r="AY74" i="5"/>
  <c r="AY57" i="5"/>
  <c r="AY58" i="5"/>
  <c r="AY59" i="5"/>
  <c r="AY60" i="5"/>
  <c r="AY61" i="5"/>
  <c r="AY62" i="5"/>
  <c r="AY64" i="5"/>
  <c r="AY65" i="5"/>
  <c r="AY66" i="5"/>
  <c r="AY67" i="5"/>
  <c r="AY42" i="5"/>
  <c r="AY43" i="5"/>
  <c r="AY8" i="5" s="1"/>
  <c r="AY44" i="5"/>
  <c r="AY45" i="5"/>
  <c r="AY46" i="5"/>
  <c r="AY48" i="5"/>
  <c r="AY49" i="5"/>
  <c r="AY50" i="5"/>
  <c r="AY51" i="5"/>
  <c r="AY52" i="5"/>
  <c r="AY53" i="5"/>
  <c r="AY54" i="5"/>
  <c r="AY55" i="5"/>
  <c r="AY39" i="5"/>
  <c r="AY7" i="5" s="1"/>
  <c r="M7" i="27" s="1"/>
  <c r="AY40" i="5"/>
  <c r="AY41" i="5"/>
  <c r="BK167" i="10"/>
  <c r="AY22" i="5" l="1"/>
  <c r="M22" i="27" s="1"/>
  <c r="AY24" i="5"/>
  <c r="M24" i="27" s="1"/>
  <c r="AY13" i="5"/>
  <c r="M13" i="27" s="1"/>
  <c r="AY27" i="5"/>
  <c r="M27" i="27" s="1"/>
  <c r="AY12" i="5"/>
  <c r="M12" i="27" s="1"/>
  <c r="AY11" i="5"/>
  <c r="M11" i="27" s="1"/>
  <c r="AY10" i="5"/>
  <c r="M10" i="27" s="1"/>
  <c r="AY15" i="5"/>
  <c r="M15" i="27" s="1"/>
  <c r="AY17" i="5"/>
  <c r="M17" i="27" s="1"/>
  <c r="AY18" i="5"/>
  <c r="M18" i="27" s="1"/>
  <c r="AY19" i="5"/>
  <c r="M19" i="27" s="1"/>
  <c r="AY21" i="5"/>
  <c r="M21" i="27" s="1"/>
  <c r="AY23" i="5"/>
  <c r="M23" i="27" s="1"/>
  <c r="M79" i="27" s="1"/>
  <c r="AY25" i="5"/>
  <c r="M25" i="27" s="1"/>
  <c r="AY26" i="5"/>
  <c r="M26" i="27" s="1"/>
  <c r="AY28" i="5"/>
  <c r="M28" i="27" s="1"/>
  <c r="AY9" i="5"/>
  <c r="M9" i="27" s="1"/>
  <c r="M8" i="27"/>
  <c r="AU29" i="5"/>
  <c r="M29" i="27" l="1"/>
  <c r="BH149" i="3"/>
  <c r="BE149" i="3"/>
  <c r="BH148" i="3" l="1"/>
  <c r="BE148" i="3"/>
  <c r="BH147" i="3"/>
  <c r="BE147" i="3"/>
  <c r="BH146" i="3"/>
  <c r="BE146" i="3"/>
  <c r="BH145" i="3"/>
  <c r="BE145" i="3"/>
  <c r="BH144" i="3"/>
  <c r="BE144" i="3"/>
  <c r="BH143" i="3"/>
  <c r="BE143" i="3"/>
  <c r="BH142" i="3"/>
  <c r="BE142" i="3"/>
  <c r="BH141" i="3"/>
  <c r="BE141" i="3"/>
  <c r="BH140" i="3"/>
  <c r="BE140" i="3"/>
  <c r="BH139" i="3"/>
  <c r="BE139" i="3"/>
  <c r="BH138" i="3"/>
  <c r="BE138" i="3"/>
  <c r="BH137" i="3"/>
  <c r="BE137" i="3"/>
  <c r="BH136" i="3"/>
  <c r="BE136" i="3"/>
  <c r="BH135" i="3"/>
  <c r="BE135" i="3"/>
  <c r="BH134" i="3"/>
  <c r="BE134" i="3"/>
  <c r="BH133" i="3"/>
  <c r="BE133" i="3"/>
  <c r="BH132" i="3"/>
  <c r="BE132" i="3"/>
  <c r="BH131" i="3"/>
  <c r="BE131" i="3"/>
  <c r="BH130" i="3"/>
  <c r="BE130" i="3"/>
  <c r="BH129" i="3"/>
  <c r="BE129" i="3"/>
  <c r="BH128" i="3"/>
  <c r="BE128" i="3"/>
  <c r="BH127" i="3"/>
  <c r="BE127" i="3"/>
  <c r="BH126" i="3"/>
  <c r="BE126" i="3"/>
  <c r="BH125" i="3"/>
  <c r="BE125" i="3"/>
  <c r="BH124" i="3" l="1"/>
  <c r="BH24" i="3" s="1"/>
  <c r="R52" i="27" s="1"/>
  <c r="BE124" i="3"/>
  <c r="BE24" i="3" s="1"/>
  <c r="BH118" i="3"/>
  <c r="BH23" i="3" s="1"/>
  <c r="R51" i="27" s="1"/>
  <c r="BE118" i="3"/>
  <c r="BE23" i="3" s="1"/>
  <c r="BH117" i="3"/>
  <c r="BE117" i="3"/>
  <c r="BH116" i="3"/>
  <c r="BE116" i="3"/>
  <c r="BH115" i="3"/>
  <c r="BE115" i="3"/>
  <c r="BH114" i="3"/>
  <c r="BE114" i="3"/>
  <c r="BH113" i="3"/>
  <c r="BE113" i="3"/>
  <c r="BH112" i="3"/>
  <c r="BE112" i="3"/>
  <c r="BE21" i="3" s="1"/>
  <c r="BH111" i="3"/>
  <c r="BE111" i="3"/>
  <c r="BH110" i="3"/>
  <c r="BE110" i="3"/>
  <c r="BH109" i="3"/>
  <c r="BE109" i="3"/>
  <c r="BH108" i="3"/>
  <c r="BE108" i="3"/>
  <c r="BH107" i="3"/>
  <c r="BE107" i="3"/>
  <c r="BH106" i="3"/>
  <c r="BE106" i="3"/>
  <c r="BH105" i="3"/>
  <c r="BH20" i="3" s="1"/>
  <c r="R48" i="27" s="1"/>
  <c r="BE105" i="3"/>
  <c r="BH104" i="3"/>
  <c r="BE104" i="3"/>
  <c r="BH103" i="3"/>
  <c r="BE103" i="3"/>
  <c r="BH102" i="3"/>
  <c r="BE102" i="3"/>
  <c r="BH101" i="3"/>
  <c r="BE101" i="3"/>
  <c r="BH100" i="3"/>
  <c r="BH19" i="3" s="1"/>
  <c r="R47" i="27" s="1"/>
  <c r="BE100" i="3"/>
  <c r="BE19" i="3" s="1"/>
  <c r="BH99" i="3"/>
  <c r="BE99" i="3"/>
  <c r="BH98" i="3"/>
  <c r="BE98" i="3"/>
  <c r="BH97" i="3"/>
  <c r="BE97" i="3"/>
  <c r="BH96" i="3"/>
  <c r="BE96" i="3"/>
  <c r="BH95" i="3"/>
  <c r="BE95" i="3"/>
  <c r="BH94" i="3"/>
  <c r="BE94" i="3"/>
  <c r="BH93" i="3"/>
  <c r="BE93" i="3"/>
  <c r="BH92" i="3"/>
  <c r="BE92" i="3"/>
  <c r="BE17" i="3" s="1"/>
  <c r="BH86" i="3"/>
  <c r="BE86" i="3"/>
  <c r="BH85" i="3"/>
  <c r="BH16" i="3" s="1"/>
  <c r="R44" i="27" s="1"/>
  <c r="BE85" i="3"/>
  <c r="BE16" i="3" s="1"/>
  <c r="BH84" i="3"/>
  <c r="BE84" i="3"/>
  <c r="BH83" i="3"/>
  <c r="BE83" i="3"/>
  <c r="BH82" i="3"/>
  <c r="BE82" i="3"/>
  <c r="BH81" i="3"/>
  <c r="BE81" i="3"/>
  <c r="BH80" i="3"/>
  <c r="BE80" i="3"/>
  <c r="BH79" i="3"/>
  <c r="BH15" i="3" s="1"/>
  <c r="R43" i="27" s="1"/>
  <c r="BE79" i="3"/>
  <c r="BE15" i="3" s="1"/>
  <c r="BH78" i="3"/>
  <c r="BE78" i="3"/>
  <c r="BH77" i="3"/>
  <c r="BE77" i="3"/>
  <c r="BH76" i="3"/>
  <c r="BE76" i="3"/>
  <c r="BH75" i="3"/>
  <c r="BE75" i="3"/>
  <c r="BH74" i="3"/>
  <c r="BE74" i="3"/>
  <c r="BH73" i="3"/>
  <c r="BE73" i="3"/>
  <c r="BH72" i="3"/>
  <c r="BE72" i="3"/>
  <c r="BH71" i="3"/>
  <c r="BE71" i="3"/>
  <c r="BH70" i="3"/>
  <c r="BE70" i="3"/>
  <c r="BH69" i="3"/>
  <c r="BE69" i="3"/>
  <c r="BH68" i="3"/>
  <c r="BE68" i="3"/>
  <c r="BH67" i="3"/>
  <c r="BE67" i="3"/>
  <c r="BH66" i="3"/>
  <c r="BH12" i="3" s="1"/>
  <c r="R40" i="27" s="1"/>
  <c r="BE66" i="3"/>
  <c r="BH60" i="3"/>
  <c r="BH11" i="3" s="1"/>
  <c r="R39" i="27" s="1"/>
  <c r="BE60" i="3"/>
  <c r="BE11" i="3" s="1"/>
  <c r="BH59" i="3"/>
  <c r="BE59" i="3"/>
  <c r="BH58" i="3"/>
  <c r="BE58" i="3"/>
  <c r="BH57" i="3"/>
  <c r="BE57" i="3"/>
  <c r="BH56" i="3"/>
  <c r="BE56" i="3"/>
  <c r="BH55" i="3"/>
  <c r="BE55" i="3"/>
  <c r="BH54" i="3"/>
  <c r="BE54" i="3"/>
  <c r="BE10" i="3" s="1"/>
  <c r="BH53" i="3"/>
  <c r="BE53" i="3"/>
  <c r="BH52" i="3"/>
  <c r="BE52" i="3"/>
  <c r="BH51" i="3"/>
  <c r="BE51" i="3"/>
  <c r="BH50" i="3"/>
  <c r="BE50" i="3"/>
  <c r="BH49" i="3"/>
  <c r="BE49" i="3"/>
  <c r="BH48" i="3"/>
  <c r="BE48" i="3"/>
  <c r="BH47" i="3"/>
  <c r="BE47" i="3"/>
  <c r="BH46" i="3"/>
  <c r="BE46" i="3"/>
  <c r="BH45" i="3"/>
  <c r="BE45" i="3"/>
  <c r="BH44" i="3"/>
  <c r="BE44" i="3"/>
  <c r="BH43" i="3"/>
  <c r="BE43" i="3"/>
  <c r="BH42" i="3"/>
  <c r="BE42" i="3"/>
  <c r="BH41" i="3"/>
  <c r="BE41" i="3"/>
  <c r="BH40" i="3"/>
  <c r="BH8" i="3" s="1"/>
  <c r="R36" i="27" s="1"/>
  <c r="BE40" i="3"/>
  <c r="BE8" i="3" s="1"/>
  <c r="BH39" i="3"/>
  <c r="BE39" i="3"/>
  <c r="BH38" i="3"/>
  <c r="BE38" i="3"/>
  <c r="BH37" i="3"/>
  <c r="BE37" i="3"/>
  <c r="BH36" i="3"/>
  <c r="BH7" i="3" s="1"/>
  <c r="R35" i="27" s="1"/>
  <c r="BE36" i="3"/>
  <c r="BH35" i="3"/>
  <c r="BE35" i="3"/>
  <c r="BM28" i="3"/>
  <c r="BL28" i="3"/>
  <c r="Q56" i="27" s="1"/>
  <c r="BI28" i="3"/>
  <c r="S56" i="27" s="1"/>
  <c r="BH28" i="3"/>
  <c r="R56" i="27" s="1"/>
  <c r="BG28" i="3"/>
  <c r="BF28" i="3"/>
  <c r="BE28" i="3"/>
  <c r="BD28" i="3"/>
  <c r="BC28" i="3"/>
  <c r="BB28" i="3"/>
  <c r="BA28" i="3"/>
  <c r="AZ28" i="3"/>
  <c r="AY28" i="3"/>
  <c r="AX28" i="3"/>
  <c r="AW28" i="3"/>
  <c r="AV28" i="3"/>
  <c r="P56" i="27"/>
  <c r="BM27" i="3"/>
  <c r="BL27" i="3"/>
  <c r="Q55" i="27" s="1"/>
  <c r="BI27" i="3"/>
  <c r="S55" i="27" s="1"/>
  <c r="BH27" i="3"/>
  <c r="R55" i="27" s="1"/>
  <c r="BG27" i="3"/>
  <c r="BF27" i="3"/>
  <c r="BE27" i="3"/>
  <c r="BD27" i="3"/>
  <c r="BC27" i="3"/>
  <c r="BB27" i="3"/>
  <c r="BA27" i="3"/>
  <c r="AZ27" i="3"/>
  <c r="AY27" i="3"/>
  <c r="AX27" i="3"/>
  <c r="AW27" i="3"/>
  <c r="AV27" i="3"/>
  <c r="P55" i="27"/>
  <c r="BM26" i="3"/>
  <c r="BL26" i="3"/>
  <c r="Q54" i="27" s="1"/>
  <c r="BI26" i="3"/>
  <c r="S54" i="27" s="1"/>
  <c r="BH26" i="3"/>
  <c r="R54" i="27" s="1"/>
  <c r="BG26" i="3"/>
  <c r="BF26" i="3"/>
  <c r="BE26" i="3"/>
  <c r="BD26" i="3"/>
  <c r="BC26" i="3"/>
  <c r="BB26" i="3"/>
  <c r="BA26" i="3"/>
  <c r="AZ26" i="3"/>
  <c r="AY26" i="3"/>
  <c r="AX26" i="3"/>
  <c r="AW26" i="3"/>
  <c r="AV26" i="3"/>
  <c r="P54" i="27"/>
  <c r="BM25" i="3"/>
  <c r="BL25" i="3"/>
  <c r="Q53" i="27" s="1"/>
  <c r="BI25" i="3"/>
  <c r="S53" i="27" s="1"/>
  <c r="BH25" i="3"/>
  <c r="R53" i="27" s="1"/>
  <c r="BG25" i="3"/>
  <c r="BF25" i="3"/>
  <c r="BE25" i="3"/>
  <c r="BD25" i="3"/>
  <c r="BC25" i="3"/>
  <c r="BB25" i="3"/>
  <c r="BA25" i="3"/>
  <c r="AZ25" i="3"/>
  <c r="AY25" i="3"/>
  <c r="AX25" i="3"/>
  <c r="AW25" i="3"/>
  <c r="AV25" i="3"/>
  <c r="P53" i="27"/>
  <c r="BM24" i="3"/>
  <c r="BL24" i="3"/>
  <c r="Q52" i="27" s="1"/>
  <c r="BI24" i="3"/>
  <c r="S52" i="27" s="1"/>
  <c r="BG24" i="3"/>
  <c r="BF24" i="3"/>
  <c r="BD24" i="3"/>
  <c r="BC24" i="3"/>
  <c r="BB24" i="3"/>
  <c r="BA24" i="3"/>
  <c r="AZ24" i="3"/>
  <c r="AY24" i="3"/>
  <c r="AX24" i="3"/>
  <c r="AW24" i="3"/>
  <c r="AV24" i="3"/>
  <c r="P52" i="27"/>
  <c r="BM23" i="3"/>
  <c r="BL23" i="3"/>
  <c r="Q51" i="27" s="1"/>
  <c r="BI23" i="3"/>
  <c r="S51" i="27" s="1"/>
  <c r="BG23" i="3"/>
  <c r="BF23" i="3"/>
  <c r="BD23" i="3"/>
  <c r="BC23" i="3"/>
  <c r="BB23" i="3"/>
  <c r="BA23" i="3"/>
  <c r="AZ23" i="3"/>
  <c r="AY23" i="3"/>
  <c r="AX23" i="3"/>
  <c r="AW23" i="3"/>
  <c r="AV23" i="3"/>
  <c r="P51" i="27"/>
  <c r="BM22" i="3"/>
  <c r="BL22" i="3"/>
  <c r="Q50" i="27" s="1"/>
  <c r="BI22" i="3"/>
  <c r="S50" i="27" s="1"/>
  <c r="BH22" i="3"/>
  <c r="R50" i="27" s="1"/>
  <c r="BG22" i="3"/>
  <c r="BF22" i="3"/>
  <c r="BD22" i="3"/>
  <c r="BC22" i="3"/>
  <c r="BB22" i="3"/>
  <c r="BA22" i="3"/>
  <c r="AZ22" i="3"/>
  <c r="AY22" i="3"/>
  <c r="AX22" i="3"/>
  <c r="AW22" i="3"/>
  <c r="AV22" i="3"/>
  <c r="P50" i="27"/>
  <c r="BM21" i="3"/>
  <c r="BL21" i="3"/>
  <c r="Q49" i="27" s="1"/>
  <c r="BI21" i="3"/>
  <c r="S49" i="27" s="1"/>
  <c r="BH21" i="3"/>
  <c r="R49" i="27" s="1"/>
  <c r="BG21" i="3"/>
  <c r="BF21" i="3"/>
  <c r="BD21" i="3"/>
  <c r="BC21" i="3"/>
  <c r="BB21" i="3"/>
  <c r="BA21" i="3"/>
  <c r="AZ21" i="3"/>
  <c r="AY21" i="3"/>
  <c r="AX21" i="3"/>
  <c r="AW21" i="3"/>
  <c r="AV21" i="3"/>
  <c r="P49" i="27"/>
  <c r="BM20" i="3"/>
  <c r="BL20" i="3"/>
  <c r="Q48" i="27" s="1"/>
  <c r="BI20" i="3"/>
  <c r="S48" i="27" s="1"/>
  <c r="BG20" i="3"/>
  <c r="BF20" i="3"/>
  <c r="BD20" i="3"/>
  <c r="BC20" i="3"/>
  <c r="BB20" i="3"/>
  <c r="BA20" i="3"/>
  <c r="AZ20" i="3"/>
  <c r="AY20" i="3"/>
  <c r="AX20" i="3"/>
  <c r="AW20" i="3"/>
  <c r="AV20" i="3"/>
  <c r="P48" i="27"/>
  <c r="BM19" i="3"/>
  <c r="BL19" i="3"/>
  <c r="Q47" i="27" s="1"/>
  <c r="BI19" i="3"/>
  <c r="S47" i="27" s="1"/>
  <c r="BG19" i="3"/>
  <c r="BF19" i="3"/>
  <c r="BD19" i="3"/>
  <c r="BC19" i="3"/>
  <c r="BB19" i="3"/>
  <c r="BA19" i="3"/>
  <c r="AZ19" i="3"/>
  <c r="AY19" i="3"/>
  <c r="AX19" i="3"/>
  <c r="AW19" i="3"/>
  <c r="AV19" i="3"/>
  <c r="P47" i="27"/>
  <c r="BM18" i="3"/>
  <c r="BL18" i="3"/>
  <c r="Q46" i="27" s="1"/>
  <c r="BI18" i="3"/>
  <c r="S46" i="27" s="1"/>
  <c r="BH18" i="3"/>
  <c r="R46" i="27" s="1"/>
  <c r="BG18" i="3"/>
  <c r="BF18" i="3"/>
  <c r="BD18" i="3"/>
  <c r="BC18" i="3"/>
  <c r="BB18" i="3"/>
  <c r="BA18" i="3"/>
  <c r="AZ18" i="3"/>
  <c r="AY18" i="3"/>
  <c r="AX18" i="3"/>
  <c r="AW18" i="3"/>
  <c r="AV18" i="3"/>
  <c r="P46" i="27"/>
  <c r="BM17" i="3"/>
  <c r="BL17" i="3"/>
  <c r="Q45" i="27" s="1"/>
  <c r="BI17" i="3"/>
  <c r="S45" i="27" s="1"/>
  <c r="BH17" i="3"/>
  <c r="R45" i="27" s="1"/>
  <c r="BG17" i="3"/>
  <c r="BF17" i="3"/>
  <c r="BD17" i="3"/>
  <c r="BC17" i="3"/>
  <c r="BB17" i="3"/>
  <c r="BA17" i="3"/>
  <c r="AZ17" i="3"/>
  <c r="AY17" i="3"/>
  <c r="AX17" i="3"/>
  <c r="AW17" i="3"/>
  <c r="AV17" i="3"/>
  <c r="P45" i="27"/>
  <c r="BM16" i="3"/>
  <c r="BL16" i="3"/>
  <c r="Q44" i="27" s="1"/>
  <c r="BI16" i="3"/>
  <c r="S44" i="27" s="1"/>
  <c r="BG16" i="3"/>
  <c r="BF16" i="3"/>
  <c r="BD16" i="3"/>
  <c r="BC16" i="3"/>
  <c r="BB16" i="3"/>
  <c r="BA16" i="3"/>
  <c r="AZ16" i="3"/>
  <c r="AY16" i="3"/>
  <c r="AX16" i="3"/>
  <c r="AW16" i="3"/>
  <c r="AV16" i="3"/>
  <c r="P44" i="27"/>
  <c r="BM15" i="3"/>
  <c r="BL15" i="3"/>
  <c r="Q43" i="27" s="1"/>
  <c r="BI15" i="3"/>
  <c r="S43" i="27" s="1"/>
  <c r="BG15" i="3"/>
  <c r="BF15" i="3"/>
  <c r="BD15" i="3"/>
  <c r="BC15" i="3"/>
  <c r="BB15" i="3"/>
  <c r="BA15" i="3"/>
  <c r="AZ15" i="3"/>
  <c r="AY15" i="3"/>
  <c r="AX15" i="3"/>
  <c r="AW15" i="3"/>
  <c r="AV15" i="3"/>
  <c r="P43" i="27"/>
  <c r="BM14" i="3"/>
  <c r="BL14" i="3"/>
  <c r="Q42" i="27" s="1"/>
  <c r="BI14" i="3"/>
  <c r="S42" i="27" s="1"/>
  <c r="BH14" i="3"/>
  <c r="R42" i="27" s="1"/>
  <c r="BG14" i="3"/>
  <c r="BF14" i="3"/>
  <c r="BD14" i="3"/>
  <c r="BC14" i="3"/>
  <c r="BB14" i="3"/>
  <c r="BA14" i="3"/>
  <c r="AZ14" i="3"/>
  <c r="AY14" i="3"/>
  <c r="AX14" i="3"/>
  <c r="AW14" i="3"/>
  <c r="AV14" i="3"/>
  <c r="P42" i="27"/>
  <c r="BM13" i="3"/>
  <c r="BL13" i="3"/>
  <c r="Q41" i="27" s="1"/>
  <c r="BI13" i="3"/>
  <c r="S41" i="27" s="1"/>
  <c r="BH13" i="3"/>
  <c r="R41" i="27" s="1"/>
  <c r="BG13" i="3"/>
  <c r="BF13" i="3"/>
  <c r="BD13" i="3"/>
  <c r="BC13" i="3"/>
  <c r="BB13" i="3"/>
  <c r="BA13" i="3"/>
  <c r="AZ13" i="3"/>
  <c r="AY13" i="3"/>
  <c r="AX13" i="3"/>
  <c r="AW13" i="3"/>
  <c r="AV13" i="3"/>
  <c r="P41" i="27"/>
  <c r="BM12" i="3"/>
  <c r="BL12" i="3"/>
  <c r="Q40" i="27" s="1"/>
  <c r="BI12" i="3"/>
  <c r="S40" i="27" s="1"/>
  <c r="BG12" i="3"/>
  <c r="BF12" i="3"/>
  <c r="BD12" i="3"/>
  <c r="BC12" i="3"/>
  <c r="BB12" i="3"/>
  <c r="BA12" i="3"/>
  <c r="AZ12" i="3"/>
  <c r="AY12" i="3"/>
  <c r="AX12" i="3"/>
  <c r="AW12" i="3"/>
  <c r="AV12" i="3"/>
  <c r="P40" i="27"/>
  <c r="BM11" i="3"/>
  <c r="BL11" i="3"/>
  <c r="Q39" i="27" s="1"/>
  <c r="BI11" i="3"/>
  <c r="S39" i="27" s="1"/>
  <c r="BG11" i="3"/>
  <c r="BF11" i="3"/>
  <c r="BD11" i="3"/>
  <c r="BC11" i="3"/>
  <c r="BB11" i="3"/>
  <c r="BA11" i="3"/>
  <c r="AZ11" i="3"/>
  <c r="AY11" i="3"/>
  <c r="AX11" i="3"/>
  <c r="AW11" i="3"/>
  <c r="AV11" i="3"/>
  <c r="P39" i="27"/>
  <c r="BM10" i="3"/>
  <c r="BL10" i="3"/>
  <c r="Q38" i="27" s="1"/>
  <c r="BI10" i="3"/>
  <c r="S38" i="27" s="1"/>
  <c r="BH10" i="3"/>
  <c r="R38" i="27" s="1"/>
  <c r="BG10" i="3"/>
  <c r="BF10" i="3"/>
  <c r="BD10" i="3"/>
  <c r="BC10" i="3"/>
  <c r="BB10" i="3"/>
  <c r="BA10" i="3"/>
  <c r="AZ10" i="3"/>
  <c r="AY10" i="3"/>
  <c r="AX10" i="3"/>
  <c r="AW10" i="3"/>
  <c r="AV10" i="3"/>
  <c r="P38" i="27"/>
  <c r="BM9" i="3"/>
  <c r="BL9" i="3"/>
  <c r="Q37" i="27" s="1"/>
  <c r="BI9" i="3"/>
  <c r="S37" i="27" s="1"/>
  <c r="BH9" i="3"/>
  <c r="R37" i="27" s="1"/>
  <c r="BG9" i="3"/>
  <c r="BF9" i="3"/>
  <c r="BD9" i="3"/>
  <c r="BC9" i="3"/>
  <c r="BB9" i="3"/>
  <c r="BA9" i="3"/>
  <c r="AZ9" i="3"/>
  <c r="AY9" i="3"/>
  <c r="AX9" i="3"/>
  <c r="AW9" i="3"/>
  <c r="AV9" i="3"/>
  <c r="P37" i="27"/>
  <c r="BM8" i="3"/>
  <c r="BL8" i="3"/>
  <c r="Q36" i="27" s="1"/>
  <c r="BI8" i="3"/>
  <c r="S36" i="27" s="1"/>
  <c r="BG8" i="3"/>
  <c r="BF8" i="3"/>
  <c r="BD8" i="3"/>
  <c r="BC8" i="3"/>
  <c r="BB8" i="3"/>
  <c r="BA8" i="3"/>
  <c r="AZ8" i="3"/>
  <c r="AY8" i="3"/>
  <c r="AX8" i="3"/>
  <c r="AW8" i="3"/>
  <c r="AV8" i="3"/>
  <c r="P36" i="27"/>
  <c r="BM7" i="3"/>
  <c r="BL7" i="3"/>
  <c r="Q35" i="27" s="1"/>
  <c r="BI7" i="3"/>
  <c r="S35" i="27" s="1"/>
  <c r="BG7" i="3"/>
  <c r="BF7" i="3"/>
  <c r="BD7" i="3"/>
  <c r="BC7" i="3"/>
  <c r="BB7" i="3"/>
  <c r="BA7" i="3"/>
  <c r="AZ7" i="3"/>
  <c r="AY7" i="3"/>
  <c r="AX7" i="3"/>
  <c r="AW7" i="3"/>
  <c r="AV7" i="3"/>
  <c r="BP180" i="2"/>
  <c r="BH180" i="2"/>
  <c r="BE180" i="2"/>
  <c r="AS180" i="2"/>
  <c r="AR180" i="2"/>
  <c r="V180" i="2"/>
  <c r="U180" i="2"/>
  <c r="BP179" i="2"/>
  <c r="BH179" i="2"/>
  <c r="BE179" i="2"/>
  <c r="AS179" i="2"/>
  <c r="AR179" i="2"/>
  <c r="V179" i="2"/>
  <c r="U179" i="2"/>
  <c r="BP178" i="2"/>
  <c r="BH178" i="2"/>
  <c r="BE178" i="2"/>
  <c r="AS178" i="2"/>
  <c r="AR178" i="2"/>
  <c r="V178" i="2"/>
  <c r="U178" i="2"/>
  <c r="BP177" i="2"/>
  <c r="BH177" i="2"/>
  <c r="BE177" i="2"/>
  <c r="AS177" i="2"/>
  <c r="AR177" i="2"/>
  <c r="V177" i="2"/>
  <c r="U177" i="2"/>
  <c r="BP176" i="2"/>
  <c r="BH176" i="2"/>
  <c r="BE176" i="2"/>
  <c r="AS176" i="2"/>
  <c r="AR176" i="2"/>
  <c r="V176" i="2"/>
  <c r="U176" i="2"/>
  <c r="BP175" i="2"/>
  <c r="BH175" i="2"/>
  <c r="BE175" i="2"/>
  <c r="AS175" i="2"/>
  <c r="AR175" i="2"/>
  <c r="V175" i="2"/>
  <c r="U175" i="2"/>
  <c r="BP174" i="2"/>
  <c r="BH174" i="2"/>
  <c r="BE174" i="2"/>
  <c r="AS174" i="2"/>
  <c r="AR174" i="2"/>
  <c r="V174" i="2"/>
  <c r="U174" i="2"/>
  <c r="BP173" i="2"/>
  <c r="BH173" i="2"/>
  <c r="BE173" i="2"/>
  <c r="AS173" i="2"/>
  <c r="AR173" i="2"/>
  <c r="V173" i="2"/>
  <c r="U173" i="2"/>
  <c r="BP172" i="2"/>
  <c r="BH172" i="2"/>
  <c r="BE172" i="2"/>
  <c r="AS172" i="2"/>
  <c r="AR172" i="2"/>
  <c r="V172" i="2"/>
  <c r="U172" i="2"/>
  <c r="BP171" i="2"/>
  <c r="BH171" i="2"/>
  <c r="BE171" i="2"/>
  <c r="AS171" i="2"/>
  <c r="AR171" i="2"/>
  <c r="V171" i="2"/>
  <c r="U171" i="2"/>
  <c r="BP170" i="2"/>
  <c r="BH170" i="2"/>
  <c r="BE170" i="2"/>
  <c r="AS170" i="2"/>
  <c r="AR170" i="2"/>
  <c r="V170" i="2"/>
  <c r="U170" i="2"/>
  <c r="BP169" i="2"/>
  <c r="BH169" i="2"/>
  <c r="BE169" i="2"/>
  <c r="AS169" i="2"/>
  <c r="AR169" i="2"/>
  <c r="V169" i="2"/>
  <c r="U169" i="2"/>
  <c r="BP168" i="2"/>
  <c r="BH168" i="2"/>
  <c r="BE168" i="2"/>
  <c r="AS168" i="2"/>
  <c r="AR168" i="2"/>
  <c r="V168" i="2"/>
  <c r="U168" i="2"/>
  <c r="BP167" i="2"/>
  <c r="BH167" i="2"/>
  <c r="BE167" i="2"/>
  <c r="AS167" i="2"/>
  <c r="AR167" i="2"/>
  <c r="V167" i="2"/>
  <c r="U167" i="2"/>
  <c r="BP166" i="2"/>
  <c r="BH166" i="2"/>
  <c r="BE166" i="2"/>
  <c r="AS166" i="2"/>
  <c r="AR166" i="2"/>
  <c r="V166" i="2"/>
  <c r="U166" i="2"/>
  <c r="BP165" i="2"/>
  <c r="BH165" i="2"/>
  <c r="BE165" i="2"/>
  <c r="AS165" i="2"/>
  <c r="AR165" i="2"/>
  <c r="V165" i="2"/>
  <c r="U165" i="2"/>
  <c r="BP164" i="2"/>
  <c r="BH164" i="2"/>
  <c r="BE164" i="2"/>
  <c r="AS164" i="2"/>
  <c r="AR164" i="2"/>
  <c r="V164" i="2"/>
  <c r="U164" i="2"/>
  <c r="BP163" i="2"/>
  <c r="BH163" i="2"/>
  <c r="BE163" i="2"/>
  <c r="AS163" i="2"/>
  <c r="AR163" i="2"/>
  <c r="V163" i="2"/>
  <c r="U163" i="2"/>
  <c r="BP162" i="2"/>
  <c r="BH162" i="2"/>
  <c r="BE162" i="2"/>
  <c r="AS162" i="2"/>
  <c r="AR162" i="2"/>
  <c r="V162" i="2"/>
  <c r="U162" i="2"/>
  <c r="BP161" i="2"/>
  <c r="BH161" i="2"/>
  <c r="BE161" i="2"/>
  <c r="AS161" i="2"/>
  <c r="AR161" i="2"/>
  <c r="V161" i="2"/>
  <c r="U161" i="2"/>
  <c r="BP160" i="2"/>
  <c r="BH160" i="2"/>
  <c r="BE160" i="2"/>
  <c r="AS160" i="2"/>
  <c r="AR160" i="2"/>
  <c r="V160" i="2"/>
  <c r="U160" i="2"/>
  <c r="BP159" i="2"/>
  <c r="BH159" i="2"/>
  <c r="BE159" i="2"/>
  <c r="AS159" i="2"/>
  <c r="AR159" i="2"/>
  <c r="V159" i="2"/>
  <c r="U159" i="2"/>
  <c r="BP158" i="2"/>
  <c r="BH158" i="2"/>
  <c r="BE158" i="2"/>
  <c r="AS158" i="2"/>
  <c r="AR158" i="2"/>
  <c r="V158" i="2"/>
  <c r="U158" i="2"/>
  <c r="BP157" i="2"/>
  <c r="BH157" i="2"/>
  <c r="BE157" i="2"/>
  <c r="AS157" i="2"/>
  <c r="AR157" i="2"/>
  <c r="V157" i="2"/>
  <c r="U157" i="2"/>
  <c r="BP156" i="2"/>
  <c r="BH156" i="2"/>
  <c r="BE156" i="2"/>
  <c r="AS156" i="2"/>
  <c r="AR156" i="2"/>
  <c r="V156" i="2"/>
  <c r="U156" i="2"/>
  <c r="BP155" i="2"/>
  <c r="BH155" i="2"/>
  <c r="BE155" i="2"/>
  <c r="AS155" i="2"/>
  <c r="AR155" i="2"/>
  <c r="V155" i="2"/>
  <c r="U155" i="2"/>
  <c r="BP154" i="2"/>
  <c r="BH154" i="2"/>
  <c r="BE154" i="2"/>
  <c r="AS154" i="2"/>
  <c r="AR154" i="2"/>
  <c r="V154" i="2"/>
  <c r="U154" i="2"/>
  <c r="BP153" i="2"/>
  <c r="BH153" i="2"/>
  <c r="BE153" i="2"/>
  <c r="AS153" i="2"/>
  <c r="AR153" i="2"/>
  <c r="V153" i="2"/>
  <c r="U153" i="2"/>
  <c r="BP152" i="2"/>
  <c r="BH152" i="2"/>
  <c r="BE152" i="2"/>
  <c r="AS152" i="2"/>
  <c r="AR152" i="2"/>
  <c r="V152" i="2"/>
  <c r="U152" i="2"/>
  <c r="BP151" i="2"/>
  <c r="BH151" i="2"/>
  <c r="BE151" i="2"/>
  <c r="AS151" i="2"/>
  <c r="AR151" i="2"/>
  <c r="V151" i="2"/>
  <c r="U151" i="2"/>
  <c r="BP150" i="2"/>
  <c r="BH150" i="2"/>
  <c r="BE150" i="2"/>
  <c r="AS150" i="2"/>
  <c r="AR150" i="2"/>
  <c r="V150" i="2"/>
  <c r="U150" i="2"/>
  <c r="BP149" i="2"/>
  <c r="BH149" i="2"/>
  <c r="BE149" i="2"/>
  <c r="AS149" i="2"/>
  <c r="AR149" i="2"/>
  <c r="V149" i="2"/>
  <c r="U149" i="2"/>
  <c r="BP148" i="2"/>
  <c r="BH148" i="2"/>
  <c r="BE148" i="2"/>
  <c r="AS148" i="2"/>
  <c r="AR148" i="2"/>
  <c r="V148" i="2"/>
  <c r="U148" i="2"/>
  <c r="BP141" i="2"/>
  <c r="BH141" i="2"/>
  <c r="BE141" i="2"/>
  <c r="AS141" i="2"/>
  <c r="AR141" i="2"/>
  <c r="V141" i="2"/>
  <c r="U141" i="2"/>
  <c r="BP140" i="2"/>
  <c r="BH140" i="2"/>
  <c r="BE140" i="2"/>
  <c r="AS140" i="2"/>
  <c r="AR140" i="2"/>
  <c r="V140" i="2"/>
  <c r="U140" i="2"/>
  <c r="BP139" i="2"/>
  <c r="BH139" i="2"/>
  <c r="BE139" i="2"/>
  <c r="AS139" i="2"/>
  <c r="AR139" i="2"/>
  <c r="V139" i="2"/>
  <c r="U139" i="2"/>
  <c r="BP138" i="2"/>
  <c r="AS138" i="2"/>
  <c r="AR138" i="2"/>
  <c r="V138" i="2"/>
  <c r="U138" i="2"/>
  <c r="BP137" i="2"/>
  <c r="BH137" i="2"/>
  <c r="BE137" i="2"/>
  <c r="AS137" i="2"/>
  <c r="AR137" i="2"/>
  <c r="V137" i="2"/>
  <c r="U137" i="2"/>
  <c r="BP136" i="2"/>
  <c r="BH136" i="2"/>
  <c r="BE136" i="2"/>
  <c r="AS136" i="2"/>
  <c r="AR136" i="2"/>
  <c r="V136" i="2"/>
  <c r="U136" i="2"/>
  <c r="BP135" i="2"/>
  <c r="BH135" i="2"/>
  <c r="BE135" i="2"/>
  <c r="AS135" i="2"/>
  <c r="AR135" i="2"/>
  <c r="V135" i="2"/>
  <c r="U135" i="2"/>
  <c r="BP134" i="2"/>
  <c r="AS134" i="2"/>
  <c r="AR134" i="2"/>
  <c r="V134" i="2"/>
  <c r="U134" i="2"/>
  <c r="BP133" i="2"/>
  <c r="BH133" i="2"/>
  <c r="BE133" i="2"/>
  <c r="AS133" i="2"/>
  <c r="AR133" i="2"/>
  <c r="V133" i="2"/>
  <c r="U133" i="2"/>
  <c r="BP132" i="2"/>
  <c r="BH132" i="2"/>
  <c r="BE132" i="2"/>
  <c r="AS132" i="2"/>
  <c r="AR132" i="2"/>
  <c r="V132" i="2"/>
  <c r="U132" i="2"/>
  <c r="BP131" i="2"/>
  <c r="BH131" i="2"/>
  <c r="BE131" i="2"/>
  <c r="AS131" i="2"/>
  <c r="AR131" i="2"/>
  <c r="V131" i="2"/>
  <c r="U131" i="2"/>
  <c r="BP130" i="2"/>
  <c r="AS130" i="2"/>
  <c r="AR130" i="2"/>
  <c r="V130" i="2"/>
  <c r="U130" i="2"/>
  <c r="BP129" i="2"/>
  <c r="BH129" i="2"/>
  <c r="BE129" i="2"/>
  <c r="AS129" i="2"/>
  <c r="AR129" i="2"/>
  <c r="V129" i="2"/>
  <c r="U129" i="2"/>
  <c r="BP128" i="2"/>
  <c r="BH128" i="2"/>
  <c r="BE128" i="2"/>
  <c r="AS128" i="2"/>
  <c r="AR128" i="2"/>
  <c r="V128" i="2"/>
  <c r="U128" i="2"/>
  <c r="BP127" i="2"/>
  <c r="BH127" i="2"/>
  <c r="BE127" i="2"/>
  <c r="AS127" i="2"/>
  <c r="AR127" i="2"/>
  <c r="V127" i="2"/>
  <c r="U127" i="2"/>
  <c r="BP126" i="2"/>
  <c r="BH126" i="2"/>
  <c r="BE126" i="2"/>
  <c r="AS126" i="2"/>
  <c r="AR126" i="2"/>
  <c r="V126" i="2"/>
  <c r="U126" i="2"/>
  <c r="BP125" i="2"/>
  <c r="BH125" i="2"/>
  <c r="BE125" i="2"/>
  <c r="AS125" i="2"/>
  <c r="AR125" i="2"/>
  <c r="V125" i="2"/>
  <c r="U125" i="2"/>
  <c r="BP124" i="2"/>
  <c r="BH124" i="2"/>
  <c r="BE124" i="2"/>
  <c r="AS124" i="2"/>
  <c r="AR124" i="2"/>
  <c r="V124" i="2"/>
  <c r="U124" i="2"/>
  <c r="BP123" i="2"/>
  <c r="BH123" i="2"/>
  <c r="BE123" i="2"/>
  <c r="AS123" i="2"/>
  <c r="AR123" i="2"/>
  <c r="V123" i="2"/>
  <c r="U123" i="2"/>
  <c r="BP122" i="2"/>
  <c r="BH122" i="2"/>
  <c r="BE122" i="2"/>
  <c r="AS122" i="2"/>
  <c r="AR122" i="2"/>
  <c r="V122" i="2"/>
  <c r="U122" i="2"/>
  <c r="BP121" i="2"/>
  <c r="BH121" i="2"/>
  <c r="BE121" i="2"/>
  <c r="AS121" i="2"/>
  <c r="AR121" i="2"/>
  <c r="V121" i="2"/>
  <c r="U121" i="2"/>
  <c r="BP120" i="2"/>
  <c r="BH120" i="2"/>
  <c r="BE120" i="2"/>
  <c r="AS120" i="2"/>
  <c r="AR120" i="2"/>
  <c r="V120" i="2"/>
  <c r="U120" i="2"/>
  <c r="BP119" i="2"/>
  <c r="BH119" i="2"/>
  <c r="BE119" i="2"/>
  <c r="AS119" i="2"/>
  <c r="AR119" i="2"/>
  <c r="V119" i="2"/>
  <c r="U119" i="2"/>
  <c r="BP118" i="2"/>
  <c r="BH118" i="2"/>
  <c r="BE118" i="2"/>
  <c r="AS118" i="2"/>
  <c r="AR118" i="2"/>
  <c r="V118" i="2"/>
  <c r="U118" i="2"/>
  <c r="BP117" i="2"/>
  <c r="BH117" i="2"/>
  <c r="BE117" i="2"/>
  <c r="AS117" i="2"/>
  <c r="AR117" i="2"/>
  <c r="V117" i="2"/>
  <c r="U117" i="2"/>
  <c r="BP116" i="2"/>
  <c r="BH116" i="2"/>
  <c r="BE116" i="2"/>
  <c r="BP115" i="2"/>
  <c r="BH115" i="2"/>
  <c r="BE115" i="2"/>
  <c r="AS115" i="2"/>
  <c r="AR115" i="2"/>
  <c r="V115" i="2"/>
  <c r="U115" i="2"/>
  <c r="BP114" i="2"/>
  <c r="BH114" i="2"/>
  <c r="BH19" i="2" s="1"/>
  <c r="BE114" i="2"/>
  <c r="AS114" i="2"/>
  <c r="AR114" i="2"/>
  <c r="V114" i="2"/>
  <c r="U114" i="2"/>
  <c r="BP113" i="2"/>
  <c r="BH113" i="2"/>
  <c r="BE113" i="2"/>
  <c r="BP112" i="2"/>
  <c r="BH112" i="2"/>
  <c r="BE112" i="2"/>
  <c r="AS112" i="2"/>
  <c r="AR112" i="2"/>
  <c r="V112" i="2"/>
  <c r="U112" i="2"/>
  <c r="BP111" i="2"/>
  <c r="BH111" i="2"/>
  <c r="BE111" i="2"/>
  <c r="AS111" i="2"/>
  <c r="AR111" i="2"/>
  <c r="V111" i="2"/>
  <c r="U111" i="2"/>
  <c r="BP110" i="2"/>
  <c r="BH110" i="2"/>
  <c r="BE110" i="2"/>
  <c r="AS110" i="2"/>
  <c r="AR110" i="2"/>
  <c r="V110" i="2"/>
  <c r="U110" i="2"/>
  <c r="BP109" i="2"/>
  <c r="BH109" i="2"/>
  <c r="BE109" i="2"/>
  <c r="AS109" i="2"/>
  <c r="AR109" i="2"/>
  <c r="V109" i="2"/>
  <c r="U109" i="2"/>
  <c r="BP108" i="2"/>
  <c r="BH108" i="2"/>
  <c r="BE108" i="2"/>
  <c r="AS108" i="2"/>
  <c r="AR108" i="2"/>
  <c r="V108" i="2"/>
  <c r="U108" i="2"/>
  <c r="BP101" i="2"/>
  <c r="BH101" i="2"/>
  <c r="BE101" i="2"/>
  <c r="AS101" i="2"/>
  <c r="AR101" i="2"/>
  <c r="V101" i="2"/>
  <c r="U101" i="2"/>
  <c r="BP100" i="2"/>
  <c r="BH100" i="2"/>
  <c r="BE100" i="2"/>
  <c r="AS100" i="2"/>
  <c r="AR100" i="2"/>
  <c r="V100" i="2"/>
  <c r="U100" i="2"/>
  <c r="BP99" i="2"/>
  <c r="BH99" i="2"/>
  <c r="BE99" i="2"/>
  <c r="BP98" i="2"/>
  <c r="BH98" i="2"/>
  <c r="BE98" i="2"/>
  <c r="AS98" i="2"/>
  <c r="AR98" i="2"/>
  <c r="V98" i="2"/>
  <c r="U98" i="2"/>
  <c r="BP97" i="2"/>
  <c r="BH97" i="2"/>
  <c r="BE97" i="2"/>
  <c r="AS97" i="2"/>
  <c r="AR97" i="2"/>
  <c r="V97" i="2"/>
  <c r="U97" i="2"/>
  <c r="BP96" i="2"/>
  <c r="BH96" i="2"/>
  <c r="BE96" i="2"/>
  <c r="AS96" i="2"/>
  <c r="AR96" i="2"/>
  <c r="V96" i="2"/>
  <c r="U96" i="2"/>
  <c r="BP95" i="2"/>
  <c r="BH95" i="2"/>
  <c r="BE95" i="2"/>
  <c r="AS95" i="2"/>
  <c r="AR95" i="2"/>
  <c r="V95" i="2"/>
  <c r="U95" i="2"/>
  <c r="BP94" i="2"/>
  <c r="BH94" i="2"/>
  <c r="BE94" i="2"/>
  <c r="AS94" i="2"/>
  <c r="AR94" i="2"/>
  <c r="V94" i="2"/>
  <c r="U94" i="2"/>
  <c r="BP93" i="2"/>
  <c r="BH93" i="2"/>
  <c r="BE93" i="2"/>
  <c r="AS93" i="2"/>
  <c r="AR93" i="2"/>
  <c r="V93" i="2"/>
  <c r="U93" i="2"/>
  <c r="BP92" i="2"/>
  <c r="BH92" i="2"/>
  <c r="BE92" i="2"/>
  <c r="AS92" i="2"/>
  <c r="AR92" i="2"/>
  <c r="V92" i="2"/>
  <c r="U92" i="2"/>
  <c r="BP91" i="2"/>
  <c r="BH91" i="2"/>
  <c r="BE91" i="2"/>
  <c r="BP90" i="2"/>
  <c r="BH90" i="2"/>
  <c r="BE90" i="2"/>
  <c r="AS90" i="2"/>
  <c r="AR90" i="2"/>
  <c r="V90" i="2"/>
  <c r="U90" i="2"/>
  <c r="BP89" i="2"/>
  <c r="BH89" i="2"/>
  <c r="BE89" i="2"/>
  <c r="AS89" i="2"/>
  <c r="AR89" i="2"/>
  <c r="V89" i="2"/>
  <c r="U89" i="2"/>
  <c r="BP88" i="2"/>
  <c r="BH88" i="2"/>
  <c r="BE88" i="2"/>
  <c r="AS88" i="2"/>
  <c r="AR88" i="2"/>
  <c r="V88" i="2"/>
  <c r="U88" i="2"/>
  <c r="BP87" i="2"/>
  <c r="BH87" i="2"/>
  <c r="BE87" i="2"/>
  <c r="AS87" i="2"/>
  <c r="AR87" i="2"/>
  <c r="V87" i="2"/>
  <c r="U87" i="2"/>
  <c r="BP86" i="2"/>
  <c r="BH86" i="2"/>
  <c r="BE86" i="2"/>
  <c r="BP85" i="2"/>
  <c r="BH85" i="2"/>
  <c r="BE85" i="2"/>
  <c r="AS85" i="2"/>
  <c r="AR85" i="2"/>
  <c r="V85" i="2"/>
  <c r="U85" i="2"/>
  <c r="BP84" i="2"/>
  <c r="BH84" i="2"/>
  <c r="BE84" i="2"/>
  <c r="AS84" i="2"/>
  <c r="AR84" i="2"/>
  <c r="V84" i="2"/>
  <c r="U84" i="2"/>
  <c r="BP83" i="2"/>
  <c r="BH83" i="2"/>
  <c r="BE83" i="2"/>
  <c r="AS83" i="2"/>
  <c r="AR83" i="2"/>
  <c r="V83" i="2"/>
  <c r="U83" i="2"/>
  <c r="BP82" i="2"/>
  <c r="BH82" i="2"/>
  <c r="BE82" i="2"/>
  <c r="AS82" i="2"/>
  <c r="AR82" i="2"/>
  <c r="V82" i="2"/>
  <c r="U82" i="2"/>
  <c r="BP81" i="2"/>
  <c r="BH81" i="2"/>
  <c r="BE81" i="2"/>
  <c r="AS81" i="2"/>
  <c r="AR81" i="2"/>
  <c r="V81" i="2"/>
  <c r="U81" i="2"/>
  <c r="BP80" i="2"/>
  <c r="BH80" i="2"/>
  <c r="BE80" i="2"/>
  <c r="AS80" i="2"/>
  <c r="AR80" i="2"/>
  <c r="V80" i="2"/>
  <c r="U80" i="2"/>
  <c r="BP79" i="2"/>
  <c r="BH79" i="2"/>
  <c r="BE79" i="2"/>
  <c r="AS79" i="2"/>
  <c r="AR79" i="2"/>
  <c r="V79" i="2"/>
  <c r="U79" i="2"/>
  <c r="BP78" i="2"/>
  <c r="BH78" i="2"/>
  <c r="BE78" i="2"/>
  <c r="AS78" i="2"/>
  <c r="AR78" i="2"/>
  <c r="V78" i="2"/>
  <c r="U78" i="2"/>
  <c r="BP77" i="2"/>
  <c r="BH77" i="2"/>
  <c r="BE77" i="2"/>
  <c r="BP76" i="2"/>
  <c r="BH76" i="2"/>
  <c r="BE76" i="2"/>
  <c r="AS76" i="2"/>
  <c r="AR76" i="2"/>
  <c r="V76" i="2"/>
  <c r="U76" i="2"/>
  <c r="BP75" i="2"/>
  <c r="BH75" i="2"/>
  <c r="BE75" i="2"/>
  <c r="AS75" i="2"/>
  <c r="AR75" i="2"/>
  <c r="V75" i="2"/>
  <c r="U75" i="2"/>
  <c r="BP74" i="2"/>
  <c r="BH74" i="2"/>
  <c r="BE74" i="2"/>
  <c r="AS74" i="2"/>
  <c r="AR74" i="2"/>
  <c r="V74" i="2"/>
  <c r="U74" i="2"/>
  <c r="BP67" i="2"/>
  <c r="BE67" i="2"/>
  <c r="AS67" i="2"/>
  <c r="AR67" i="2"/>
  <c r="V67" i="2"/>
  <c r="U67" i="2"/>
  <c r="BP66" i="2"/>
  <c r="BE66" i="2"/>
  <c r="AS66" i="2"/>
  <c r="AR66" i="2"/>
  <c r="V66" i="2"/>
  <c r="U66" i="2"/>
  <c r="BP65" i="2"/>
  <c r="BE65" i="2"/>
  <c r="AS65" i="2"/>
  <c r="AR65" i="2"/>
  <c r="V65" i="2"/>
  <c r="U65" i="2"/>
  <c r="BP64" i="2"/>
  <c r="BE64" i="2"/>
  <c r="AS64" i="2"/>
  <c r="AR64" i="2"/>
  <c r="V64" i="2"/>
  <c r="U64" i="2"/>
  <c r="BP63" i="2"/>
  <c r="BE63" i="2"/>
  <c r="BP62" i="2"/>
  <c r="BE62" i="2"/>
  <c r="AS62" i="2"/>
  <c r="AR62" i="2"/>
  <c r="V62" i="2"/>
  <c r="U62" i="2"/>
  <c r="BP61" i="2"/>
  <c r="BE61" i="2"/>
  <c r="AS61" i="2"/>
  <c r="AR61" i="2"/>
  <c r="V61" i="2"/>
  <c r="U61" i="2"/>
  <c r="BP60" i="2"/>
  <c r="BE60" i="2"/>
  <c r="AS60" i="2"/>
  <c r="AR60" i="2"/>
  <c r="V60" i="2"/>
  <c r="U60" i="2"/>
  <c r="BP59" i="2"/>
  <c r="BE59" i="2"/>
  <c r="AS59" i="2"/>
  <c r="AR59" i="2"/>
  <c r="V59" i="2"/>
  <c r="U59" i="2"/>
  <c r="BP58" i="2"/>
  <c r="BE58" i="2"/>
  <c r="AS58" i="2"/>
  <c r="AR58" i="2"/>
  <c r="V58" i="2"/>
  <c r="U58" i="2"/>
  <c r="BP57" i="2"/>
  <c r="BE57" i="2"/>
  <c r="AS57" i="2"/>
  <c r="AR57" i="2"/>
  <c r="V57" i="2"/>
  <c r="U57" i="2"/>
  <c r="BP56" i="2"/>
  <c r="BE56" i="2"/>
  <c r="BP55" i="2"/>
  <c r="BE55" i="2"/>
  <c r="AS55" i="2"/>
  <c r="AR55" i="2"/>
  <c r="V55" i="2"/>
  <c r="U55" i="2"/>
  <c r="BP54" i="2"/>
  <c r="BE54" i="2"/>
  <c r="AS54" i="2"/>
  <c r="AR54" i="2"/>
  <c r="V54" i="2"/>
  <c r="U54" i="2"/>
  <c r="BP53" i="2"/>
  <c r="BE53" i="2"/>
  <c r="AS53" i="2"/>
  <c r="AR53" i="2"/>
  <c r="V53" i="2"/>
  <c r="U53" i="2"/>
  <c r="BP52" i="2"/>
  <c r="BE52" i="2"/>
  <c r="AS52" i="2"/>
  <c r="AR52" i="2"/>
  <c r="V52" i="2"/>
  <c r="U52" i="2"/>
  <c r="BP51" i="2"/>
  <c r="BE51" i="2"/>
  <c r="AS51" i="2"/>
  <c r="AR51" i="2"/>
  <c r="V51" i="2"/>
  <c r="U51" i="2"/>
  <c r="BP50" i="2"/>
  <c r="BE50" i="2"/>
  <c r="AS50" i="2"/>
  <c r="AR50" i="2"/>
  <c r="V50" i="2"/>
  <c r="U50" i="2"/>
  <c r="BP49" i="2"/>
  <c r="BE49" i="2"/>
  <c r="AS49" i="2"/>
  <c r="AR49" i="2"/>
  <c r="V49" i="2"/>
  <c r="U49" i="2"/>
  <c r="BP48" i="2"/>
  <c r="BE48" i="2"/>
  <c r="AS48" i="2"/>
  <c r="AR48" i="2"/>
  <c r="V48" i="2"/>
  <c r="U48" i="2"/>
  <c r="BP47" i="2"/>
  <c r="BE47" i="2"/>
  <c r="BP46" i="2"/>
  <c r="BE46" i="2"/>
  <c r="AS46" i="2"/>
  <c r="AR46" i="2"/>
  <c r="V46" i="2"/>
  <c r="U46" i="2"/>
  <c r="BP45" i="2"/>
  <c r="BE45" i="2"/>
  <c r="AS45" i="2"/>
  <c r="AR45" i="2"/>
  <c r="V45" i="2"/>
  <c r="U45" i="2"/>
  <c r="BP44" i="2"/>
  <c r="BE44" i="2"/>
  <c r="AS44" i="2"/>
  <c r="AR44" i="2"/>
  <c r="V44" i="2"/>
  <c r="U44" i="2"/>
  <c r="BP43" i="2"/>
  <c r="BE43" i="2"/>
  <c r="AS43" i="2"/>
  <c r="AR43" i="2"/>
  <c r="V43" i="2"/>
  <c r="U43" i="2"/>
  <c r="BP42" i="2"/>
  <c r="BE42" i="2"/>
  <c r="BP41" i="2"/>
  <c r="BE41" i="2"/>
  <c r="AS41" i="2"/>
  <c r="AR41" i="2"/>
  <c r="V41" i="2"/>
  <c r="U41" i="2"/>
  <c r="BP40" i="2"/>
  <c r="BE40" i="2"/>
  <c r="AS40" i="2"/>
  <c r="AR40" i="2"/>
  <c r="V40" i="2"/>
  <c r="U40" i="2"/>
  <c r="BP39" i="2"/>
  <c r="BE39" i="2"/>
  <c r="AS39" i="2"/>
  <c r="AR39" i="2"/>
  <c r="V39" i="2"/>
  <c r="U39" i="2"/>
  <c r="BP38" i="2"/>
  <c r="BE38" i="2"/>
  <c r="AS38" i="2"/>
  <c r="AR38" i="2"/>
  <c r="V38" i="2"/>
  <c r="U38" i="2"/>
  <c r="BE22" i="3" l="1"/>
  <c r="BE7" i="3"/>
  <c r="BE9" i="3"/>
  <c r="BE12" i="3"/>
  <c r="BE13" i="3"/>
  <c r="BE14" i="3"/>
  <c r="BE18" i="3"/>
  <c r="BE20" i="3"/>
  <c r="R57" i="27"/>
  <c r="Q57" i="27"/>
  <c r="P35" i="27"/>
  <c r="S57" i="27"/>
  <c r="BM29" i="3"/>
  <c r="BL29" i="3" s="1"/>
  <c r="BI29" i="3" s="1"/>
  <c r="BH29" i="3" s="1"/>
  <c r="BG29" i="3" s="1"/>
  <c r="BF29" i="3" s="1"/>
  <c r="BP37" i="2"/>
  <c r="BE37" i="2"/>
  <c r="AS37" i="2"/>
  <c r="AR37" i="2"/>
  <c r="V37" i="2"/>
  <c r="U37" i="2"/>
  <c r="BE29" i="3" l="1"/>
  <c r="BD29" i="3" s="1"/>
  <c r="BC29" i="3" s="1"/>
  <c r="BB29" i="3" s="1"/>
  <c r="BA29" i="3" s="1"/>
  <c r="AZ29" i="3" s="1"/>
  <c r="AY29" i="3" s="1"/>
  <c r="AX29" i="3" s="1"/>
  <c r="AW29" i="3" s="1"/>
  <c r="AV29" i="3" s="1"/>
  <c r="P57" i="27"/>
  <c r="BQ29" i="2"/>
  <c r="BP29" i="2"/>
  <c r="Q28" i="27" s="1"/>
  <c r="Q84" i="27" s="1"/>
  <c r="BO29" i="2"/>
  <c r="BN29" i="2"/>
  <c r="BM29" i="2"/>
  <c r="BL29" i="2"/>
  <c r="BI29" i="2"/>
  <c r="S28" i="27" s="1"/>
  <c r="S84" i="27" s="1"/>
  <c r="BH29" i="2"/>
  <c r="R28" i="27" s="1"/>
  <c r="R84" i="27" s="1"/>
  <c r="BG29" i="2"/>
  <c r="BF29" i="2"/>
  <c r="BE29" i="2"/>
  <c r="BD29" i="2"/>
  <c r="BC29" i="2"/>
  <c r="BB29" i="2"/>
  <c r="BA29" i="2"/>
  <c r="AZ29" i="2"/>
  <c r="AY29" i="2"/>
  <c r="AX29" i="2"/>
  <c r="AW29" i="2"/>
  <c r="AV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Y29" i="2"/>
  <c r="V29" i="2"/>
  <c r="U29" i="2"/>
  <c r="P28" i="27" s="1"/>
  <c r="P84" i="27" s="1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B29" i="2"/>
  <c r="BQ28" i="2"/>
  <c r="BP28" i="2"/>
  <c r="Q27" i="27" s="1"/>
  <c r="Q83" i="27" s="1"/>
  <c r="BO28" i="2"/>
  <c r="BN28" i="2"/>
  <c r="BM28" i="2"/>
  <c r="BL28" i="2"/>
  <c r="BI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Y28" i="2"/>
  <c r="V28" i="2"/>
  <c r="U28" i="2"/>
  <c r="P27" i="27" s="1"/>
  <c r="P83" i="27" s="1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B28" i="2"/>
  <c r="BQ27" i="2"/>
  <c r="BP27" i="2"/>
  <c r="Q26" i="27" s="1"/>
  <c r="Q82" i="27" s="1"/>
  <c r="BO27" i="2"/>
  <c r="BN27" i="2"/>
  <c r="BM27" i="2"/>
  <c r="BL27" i="2"/>
  <c r="BI27" i="2"/>
  <c r="S26" i="27" s="1"/>
  <c r="S82" i="27" s="1"/>
  <c r="BH27" i="2"/>
  <c r="R26" i="27" s="1"/>
  <c r="R82" i="27" s="1"/>
  <c r="BG27" i="2"/>
  <c r="BF27" i="2"/>
  <c r="BE27" i="2"/>
  <c r="BD27" i="2"/>
  <c r="BC27" i="2"/>
  <c r="BB27" i="2"/>
  <c r="BA27" i="2"/>
  <c r="AZ27" i="2"/>
  <c r="AY27" i="2"/>
  <c r="AX27" i="2"/>
  <c r="AW27" i="2"/>
  <c r="AV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Y27" i="2"/>
  <c r="V27" i="2"/>
  <c r="U27" i="2"/>
  <c r="P26" i="27" s="1"/>
  <c r="P82" i="27" s="1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BQ26" i="2"/>
  <c r="BP26" i="2"/>
  <c r="Q25" i="27" s="1"/>
  <c r="Q81" i="27" s="1"/>
  <c r="BO26" i="2"/>
  <c r="BN26" i="2"/>
  <c r="BM26" i="2"/>
  <c r="BL26" i="2"/>
  <c r="BI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Y26" i="2"/>
  <c r="V26" i="2"/>
  <c r="U26" i="2"/>
  <c r="P25" i="27" s="1"/>
  <c r="P81" i="27" s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BQ25" i="2"/>
  <c r="BP25" i="2"/>
  <c r="Q24" i="27" s="1"/>
  <c r="Q80" i="27" s="1"/>
  <c r="BO25" i="2"/>
  <c r="BN25" i="2"/>
  <c r="BM25" i="2"/>
  <c r="BL25" i="2"/>
  <c r="BI25" i="2"/>
  <c r="S24" i="27" s="1"/>
  <c r="S80" i="27" s="1"/>
  <c r="BH25" i="2"/>
  <c r="R24" i="27" s="1"/>
  <c r="R80" i="27" s="1"/>
  <c r="BG25" i="2"/>
  <c r="BF25" i="2"/>
  <c r="BE25" i="2"/>
  <c r="BD25" i="2"/>
  <c r="BC25" i="2"/>
  <c r="BB25" i="2"/>
  <c r="BA25" i="2"/>
  <c r="AZ25" i="2"/>
  <c r="AY25" i="2"/>
  <c r="AX25" i="2"/>
  <c r="AW25" i="2"/>
  <c r="AV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Y25" i="2"/>
  <c r="V25" i="2"/>
  <c r="U25" i="2"/>
  <c r="P24" i="27" s="1"/>
  <c r="P80" i="27" s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BQ24" i="2"/>
  <c r="BP24" i="2"/>
  <c r="Q23" i="27" s="1"/>
  <c r="Q79" i="27" s="1"/>
  <c r="BO24" i="2"/>
  <c r="BN24" i="2"/>
  <c r="BM24" i="2"/>
  <c r="BL24" i="2"/>
  <c r="BI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Y24" i="2"/>
  <c r="V24" i="2"/>
  <c r="U24" i="2"/>
  <c r="P23" i="27" s="1"/>
  <c r="P79" i="27" s="1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BQ23" i="2"/>
  <c r="BP23" i="2"/>
  <c r="Q22" i="27" s="1"/>
  <c r="Q78" i="27" s="1"/>
  <c r="BO23" i="2"/>
  <c r="BN23" i="2"/>
  <c r="BM23" i="2"/>
  <c r="BL23" i="2"/>
  <c r="BI23" i="2"/>
  <c r="S22" i="27" s="1"/>
  <c r="S78" i="27" s="1"/>
  <c r="BH23" i="2"/>
  <c r="R22" i="27" s="1"/>
  <c r="R78" i="27" s="1"/>
  <c r="BG23" i="2"/>
  <c r="BF23" i="2"/>
  <c r="BE23" i="2"/>
  <c r="BD23" i="2"/>
  <c r="BC23" i="2"/>
  <c r="BB23" i="2"/>
  <c r="BA23" i="2"/>
  <c r="AZ23" i="2"/>
  <c r="AY23" i="2"/>
  <c r="AX23" i="2"/>
  <c r="AW23" i="2"/>
  <c r="AV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Y23" i="2"/>
  <c r="V23" i="2"/>
  <c r="U23" i="2"/>
  <c r="P22" i="27" s="1"/>
  <c r="P78" i="27" s="1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BQ22" i="2"/>
  <c r="BP22" i="2"/>
  <c r="Q21" i="27" s="1"/>
  <c r="Q77" i="27" s="1"/>
  <c r="BO22" i="2"/>
  <c r="BN22" i="2"/>
  <c r="BM22" i="2"/>
  <c r="BL22" i="2"/>
  <c r="BI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Y22" i="2"/>
  <c r="V22" i="2"/>
  <c r="U22" i="2"/>
  <c r="P21" i="27" s="1"/>
  <c r="P77" i="27" s="1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BQ21" i="2"/>
  <c r="BP21" i="2"/>
  <c r="Q20" i="27" s="1"/>
  <c r="Q76" i="27" s="1"/>
  <c r="BO21" i="2"/>
  <c r="BN21" i="2"/>
  <c r="BM21" i="2"/>
  <c r="BL21" i="2"/>
  <c r="BI21" i="2"/>
  <c r="S20" i="27" s="1"/>
  <c r="S76" i="27" s="1"/>
  <c r="BH21" i="2"/>
  <c r="R20" i="27" s="1"/>
  <c r="R76" i="27" s="1"/>
  <c r="BG21" i="2"/>
  <c r="BF21" i="2"/>
  <c r="BE21" i="2"/>
  <c r="BD21" i="2"/>
  <c r="BC21" i="2"/>
  <c r="BB21" i="2"/>
  <c r="BA21" i="2"/>
  <c r="AZ21" i="2"/>
  <c r="AY21" i="2"/>
  <c r="AX21" i="2"/>
  <c r="AW21" i="2"/>
  <c r="AV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Y21" i="2"/>
  <c r="V21" i="2"/>
  <c r="U21" i="2"/>
  <c r="P20" i="27" s="1"/>
  <c r="P76" i="27" s="1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BQ20" i="2"/>
  <c r="BP20" i="2"/>
  <c r="Q19" i="27" s="1"/>
  <c r="Q75" i="27" s="1"/>
  <c r="BO20" i="2"/>
  <c r="BN20" i="2"/>
  <c r="BM20" i="2"/>
  <c r="BL20" i="2"/>
  <c r="BI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Y20" i="2"/>
  <c r="V20" i="2"/>
  <c r="U20" i="2"/>
  <c r="P19" i="27" s="1"/>
  <c r="P75" i="27" s="1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BQ19" i="2"/>
  <c r="BP19" i="2"/>
  <c r="Q18" i="27" s="1"/>
  <c r="Q74" i="27" s="1"/>
  <c r="BO19" i="2"/>
  <c r="BN19" i="2"/>
  <c r="BM19" i="2"/>
  <c r="BL19" i="2"/>
  <c r="BI19" i="2"/>
  <c r="S18" i="27" s="1"/>
  <c r="S74" i="27" s="1"/>
  <c r="R18" i="27"/>
  <c r="R74" i="27" s="1"/>
  <c r="BG19" i="2"/>
  <c r="BF19" i="2"/>
  <c r="BE19" i="2"/>
  <c r="BD19" i="2"/>
  <c r="BC19" i="2"/>
  <c r="BB19" i="2"/>
  <c r="BA19" i="2"/>
  <c r="AZ19" i="2"/>
  <c r="AY19" i="2"/>
  <c r="AX19" i="2"/>
  <c r="AW19" i="2"/>
  <c r="AV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Y19" i="2"/>
  <c r="V19" i="2"/>
  <c r="U19" i="2"/>
  <c r="P18" i="27" s="1"/>
  <c r="P74" i="27" s="1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BQ18" i="2"/>
  <c r="BP18" i="2"/>
  <c r="Q17" i="27" s="1"/>
  <c r="Q73" i="27" s="1"/>
  <c r="BO18" i="2"/>
  <c r="BN18" i="2"/>
  <c r="BM18" i="2"/>
  <c r="BL18" i="2"/>
  <c r="BI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Y18" i="2"/>
  <c r="V18" i="2"/>
  <c r="U18" i="2"/>
  <c r="P17" i="27" s="1"/>
  <c r="P73" i="27" s="1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BQ17" i="2"/>
  <c r="BP17" i="2"/>
  <c r="Q16" i="27" s="1"/>
  <c r="Q72" i="27" s="1"/>
  <c r="BO17" i="2"/>
  <c r="BN17" i="2"/>
  <c r="BM17" i="2"/>
  <c r="BL17" i="2"/>
  <c r="BI17" i="2"/>
  <c r="S16" i="27" s="1"/>
  <c r="S72" i="27" s="1"/>
  <c r="BH17" i="2"/>
  <c r="R16" i="27" s="1"/>
  <c r="R72" i="27" s="1"/>
  <c r="BG17" i="2"/>
  <c r="BF17" i="2"/>
  <c r="BE17" i="2"/>
  <c r="BD17" i="2"/>
  <c r="BC17" i="2"/>
  <c r="BB17" i="2"/>
  <c r="BA17" i="2"/>
  <c r="AZ17" i="2"/>
  <c r="AY17" i="2"/>
  <c r="AX17" i="2"/>
  <c r="AW17" i="2"/>
  <c r="AV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Y17" i="2"/>
  <c r="V17" i="2"/>
  <c r="U17" i="2"/>
  <c r="P16" i="27" s="1"/>
  <c r="P72" i="27" s="1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BQ16" i="2"/>
  <c r="BP16" i="2"/>
  <c r="Q15" i="27" s="1"/>
  <c r="Q71" i="27" s="1"/>
  <c r="BO16" i="2"/>
  <c r="BN16" i="2"/>
  <c r="BM16" i="2"/>
  <c r="BL16" i="2"/>
  <c r="BI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Y16" i="2"/>
  <c r="V16" i="2"/>
  <c r="U16" i="2"/>
  <c r="P15" i="27" s="1"/>
  <c r="P71" i="27" s="1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BQ15" i="2"/>
  <c r="BP15" i="2"/>
  <c r="Q14" i="27" s="1"/>
  <c r="Q70" i="27" s="1"/>
  <c r="BO15" i="2"/>
  <c r="BN15" i="2"/>
  <c r="BM15" i="2"/>
  <c r="BL15" i="2"/>
  <c r="BI15" i="2"/>
  <c r="S14" i="27" s="1"/>
  <c r="S70" i="27" s="1"/>
  <c r="BH15" i="2"/>
  <c r="R14" i="27" s="1"/>
  <c r="R70" i="27" s="1"/>
  <c r="BG15" i="2"/>
  <c r="BF15" i="2"/>
  <c r="BE15" i="2"/>
  <c r="BD15" i="2"/>
  <c r="BC15" i="2"/>
  <c r="BB15" i="2"/>
  <c r="BA15" i="2"/>
  <c r="AZ15" i="2"/>
  <c r="AY15" i="2"/>
  <c r="AX15" i="2"/>
  <c r="AW15" i="2"/>
  <c r="AV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Y15" i="2"/>
  <c r="V15" i="2"/>
  <c r="U15" i="2"/>
  <c r="P14" i="27" s="1"/>
  <c r="P70" i="27" s="1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BQ14" i="2"/>
  <c r="BP14" i="2"/>
  <c r="Q13" i="27" s="1"/>
  <c r="Q69" i="27" s="1"/>
  <c r="BO14" i="2"/>
  <c r="BN14" i="2"/>
  <c r="BM14" i="2"/>
  <c r="BL14" i="2"/>
  <c r="BI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Y14" i="2"/>
  <c r="V14" i="2"/>
  <c r="U14" i="2"/>
  <c r="P13" i="27" s="1"/>
  <c r="P69" i="27" s="1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BQ13" i="2"/>
  <c r="BP13" i="2"/>
  <c r="Q12" i="27" s="1"/>
  <c r="Q68" i="27" s="1"/>
  <c r="BO13" i="2"/>
  <c r="BN13" i="2"/>
  <c r="BM13" i="2"/>
  <c r="BL13" i="2"/>
  <c r="BI13" i="2"/>
  <c r="S12" i="27" s="1"/>
  <c r="S68" i="27" s="1"/>
  <c r="BH13" i="2"/>
  <c r="R12" i="27" s="1"/>
  <c r="R68" i="27" s="1"/>
  <c r="BG13" i="2"/>
  <c r="BF13" i="2"/>
  <c r="BE13" i="2"/>
  <c r="BD13" i="2"/>
  <c r="BC13" i="2"/>
  <c r="BB13" i="2"/>
  <c r="BA13" i="2"/>
  <c r="AZ13" i="2"/>
  <c r="AY13" i="2"/>
  <c r="AX13" i="2"/>
  <c r="AW13" i="2"/>
  <c r="AV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Y13" i="2"/>
  <c r="V13" i="2"/>
  <c r="U13" i="2"/>
  <c r="P12" i="27" s="1"/>
  <c r="P68" i="27" s="1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BQ12" i="2"/>
  <c r="BP12" i="2"/>
  <c r="Q11" i="27" s="1"/>
  <c r="Q67" i="27" s="1"/>
  <c r="BO12" i="2"/>
  <c r="BN12" i="2"/>
  <c r="BM12" i="2"/>
  <c r="BL12" i="2"/>
  <c r="BI12" i="2"/>
  <c r="S11" i="27" s="1"/>
  <c r="S67" i="27" s="1"/>
  <c r="BH12" i="2"/>
  <c r="R11" i="27" s="1"/>
  <c r="R67" i="27" s="1"/>
  <c r="BG12" i="2"/>
  <c r="BF12" i="2"/>
  <c r="BE12" i="2"/>
  <c r="BD12" i="2"/>
  <c r="BC12" i="2"/>
  <c r="BB12" i="2"/>
  <c r="BA12" i="2"/>
  <c r="AZ12" i="2"/>
  <c r="AY12" i="2"/>
  <c r="AX12" i="2"/>
  <c r="AW12" i="2"/>
  <c r="AV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Y12" i="2"/>
  <c r="V12" i="2"/>
  <c r="U12" i="2"/>
  <c r="P11" i="27" s="1"/>
  <c r="P67" i="27" s="1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BQ11" i="2"/>
  <c r="BP11" i="2"/>
  <c r="Q10" i="27" s="1"/>
  <c r="Q66" i="27" s="1"/>
  <c r="BO11" i="2"/>
  <c r="BN11" i="2"/>
  <c r="BM11" i="2"/>
  <c r="BL11" i="2"/>
  <c r="BI11" i="2"/>
  <c r="S10" i="27" s="1"/>
  <c r="S66" i="27" s="1"/>
  <c r="BH11" i="2"/>
  <c r="R10" i="27" s="1"/>
  <c r="R66" i="27" s="1"/>
  <c r="BG11" i="2"/>
  <c r="BF11" i="2"/>
  <c r="BE11" i="2"/>
  <c r="BD11" i="2"/>
  <c r="BC11" i="2"/>
  <c r="BB11" i="2"/>
  <c r="BA11" i="2"/>
  <c r="AZ11" i="2"/>
  <c r="AY11" i="2"/>
  <c r="AX11" i="2"/>
  <c r="AW11" i="2"/>
  <c r="AV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Y11" i="2"/>
  <c r="V11" i="2"/>
  <c r="U11" i="2"/>
  <c r="P10" i="27" s="1"/>
  <c r="P66" i="27" s="1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BQ10" i="2"/>
  <c r="BP10" i="2"/>
  <c r="Q9" i="27" s="1"/>
  <c r="Q65" i="27" s="1"/>
  <c r="BO10" i="2"/>
  <c r="BN10" i="2"/>
  <c r="BM10" i="2"/>
  <c r="BL10" i="2"/>
  <c r="BI10" i="2"/>
  <c r="S9" i="27" s="1"/>
  <c r="S65" i="27" s="1"/>
  <c r="BH10" i="2"/>
  <c r="R9" i="27" s="1"/>
  <c r="R65" i="27" s="1"/>
  <c r="BG10" i="2"/>
  <c r="BF10" i="2"/>
  <c r="BE10" i="2"/>
  <c r="BD10" i="2"/>
  <c r="BC10" i="2"/>
  <c r="BB10" i="2"/>
  <c r="BA10" i="2"/>
  <c r="AZ10" i="2"/>
  <c r="AY10" i="2"/>
  <c r="AX10" i="2"/>
  <c r="AW10" i="2"/>
  <c r="AV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Y10" i="2"/>
  <c r="V10" i="2"/>
  <c r="U10" i="2"/>
  <c r="P9" i="27" s="1"/>
  <c r="P65" i="27" s="1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BQ9" i="2"/>
  <c r="BP9" i="2"/>
  <c r="Q8" i="27" s="1"/>
  <c r="Q64" i="27" s="1"/>
  <c r="BO9" i="2"/>
  <c r="BN9" i="2"/>
  <c r="BM9" i="2"/>
  <c r="BL9" i="2"/>
  <c r="BI9" i="2"/>
  <c r="S8" i="27" s="1"/>
  <c r="S64" i="27" s="1"/>
  <c r="BH18" i="2" l="1"/>
  <c r="R17" i="27" s="1"/>
  <c r="R73" i="27" s="1"/>
  <c r="S17" i="27"/>
  <c r="S73" i="27" s="1"/>
  <c r="BH26" i="2"/>
  <c r="R25" i="27" s="1"/>
  <c r="R81" i="27" s="1"/>
  <c r="S25" i="27"/>
  <c r="S81" i="27" s="1"/>
  <c r="BH24" i="2"/>
  <c r="R23" i="27" s="1"/>
  <c r="R79" i="27" s="1"/>
  <c r="S23" i="27"/>
  <c r="S79" i="27" s="1"/>
  <c r="BH14" i="2"/>
  <c r="R13" i="27" s="1"/>
  <c r="R69" i="27" s="1"/>
  <c r="S13" i="27"/>
  <c r="S69" i="27" s="1"/>
  <c r="BH22" i="2"/>
  <c r="R21" i="27" s="1"/>
  <c r="R77" i="27" s="1"/>
  <c r="S21" i="27"/>
  <c r="S77" i="27" s="1"/>
  <c r="BH16" i="2"/>
  <c r="R15" i="27" s="1"/>
  <c r="R71" i="27" s="1"/>
  <c r="S15" i="27"/>
  <c r="S71" i="27" s="1"/>
  <c r="BH20" i="2"/>
  <c r="R19" i="27" s="1"/>
  <c r="R75" i="27" s="1"/>
  <c r="S19" i="27"/>
  <c r="S75" i="27" s="1"/>
  <c r="BH28" i="2"/>
  <c r="R27" i="27" s="1"/>
  <c r="R83" i="27" s="1"/>
  <c r="S27" i="27"/>
  <c r="S83" i="27" s="1"/>
  <c r="BH9" i="2"/>
  <c r="R8" i="27" s="1"/>
  <c r="R64" i="27" s="1"/>
  <c r="BG9" i="2"/>
  <c r="BF9" i="2"/>
  <c r="BE9" i="2"/>
  <c r="BD9" i="2"/>
  <c r="BC9" i="2"/>
  <c r="BB9" i="2"/>
  <c r="BA9" i="2"/>
  <c r="AZ9" i="2"/>
  <c r="AY9" i="2"/>
  <c r="AX9" i="2"/>
  <c r="AW9" i="2"/>
  <c r="AV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Y9" i="2"/>
  <c r="V9" i="2"/>
  <c r="U9" i="2"/>
  <c r="P8" i="27" s="1"/>
  <c r="P64" i="27" s="1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BQ8" i="2"/>
  <c r="BO8" i="2"/>
  <c r="BO30" i="2" s="1"/>
  <c r="BN8" i="2"/>
  <c r="BN30" i="2" s="1"/>
  <c r="BM30" i="2" s="1"/>
  <c r="BM8" i="2"/>
  <c r="BL8" i="2"/>
  <c r="BL30" i="2" s="1"/>
  <c r="BI8" i="2"/>
  <c r="BH8" i="2"/>
  <c r="BH30" i="2" s="1"/>
  <c r="BG8" i="2"/>
  <c r="BF8" i="2"/>
  <c r="BE8" i="2"/>
  <c r="BD8" i="2"/>
  <c r="BD30" i="2" s="1"/>
  <c r="BC30" i="2" s="1"/>
  <c r="BC8" i="2"/>
  <c r="BB8" i="2"/>
  <c r="BA8" i="2"/>
  <c r="AZ8" i="2"/>
  <c r="AY8" i="2"/>
  <c r="AX8" i="2"/>
  <c r="AW8" i="2"/>
  <c r="AV8" i="2"/>
  <c r="AS8" i="2"/>
  <c r="AR8" i="2"/>
  <c r="AQ8" i="2"/>
  <c r="AP8" i="2"/>
  <c r="AP30" i="2" s="1"/>
  <c r="AO30" i="2" s="1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Y8" i="2"/>
  <c r="Y30" i="2" s="1"/>
  <c r="V8" i="2"/>
  <c r="U8" i="2"/>
  <c r="T8" i="2"/>
  <c r="S8" i="2"/>
  <c r="S30" i="2" s="1"/>
  <c r="R8" i="2"/>
  <c r="Q8" i="2"/>
  <c r="P8" i="2"/>
  <c r="O8" i="2"/>
  <c r="O30" i="2" s="1"/>
  <c r="N8" i="2"/>
  <c r="M8" i="2"/>
  <c r="L8" i="2"/>
  <c r="K8" i="2"/>
  <c r="K30" i="2" s="1"/>
  <c r="J8" i="2"/>
  <c r="I8" i="2"/>
  <c r="H8" i="2"/>
  <c r="G8" i="2"/>
  <c r="G30" i="2" s="1"/>
  <c r="F8" i="2"/>
  <c r="E8" i="2"/>
  <c r="D8" i="2"/>
  <c r="B8" i="2"/>
  <c r="B30" i="2" s="1"/>
  <c r="A5" i="2" s="1"/>
  <c r="AO177" i="1"/>
  <c r="AL177" i="1"/>
  <c r="AE177" i="1"/>
  <c r="AD177" i="1"/>
  <c r="O177" i="1"/>
  <c r="N177" i="1"/>
  <c r="AO176" i="1"/>
  <c r="AL176" i="1"/>
  <c r="AE176" i="1"/>
  <c r="AD176" i="1"/>
  <c r="O176" i="1"/>
  <c r="N176" i="1"/>
  <c r="AO175" i="1"/>
  <c r="AL175" i="1"/>
  <c r="AE175" i="1"/>
  <c r="AD175" i="1"/>
  <c r="O175" i="1"/>
  <c r="N175" i="1"/>
  <c r="AO174" i="1"/>
  <c r="AL174" i="1"/>
  <c r="AE174" i="1"/>
  <c r="AD174" i="1"/>
  <c r="AO173" i="1"/>
  <c r="AL173" i="1"/>
  <c r="AE173" i="1"/>
  <c r="AD173" i="1"/>
  <c r="AO172" i="1"/>
  <c r="AL172" i="1"/>
  <c r="AE172" i="1"/>
  <c r="AD172" i="1"/>
  <c r="AE171" i="1"/>
  <c r="AD171" i="1"/>
  <c r="AO170" i="1"/>
  <c r="AL170" i="1"/>
  <c r="AE170" i="1"/>
  <c r="AD170" i="1"/>
  <c r="AO169" i="1"/>
  <c r="AL169" i="1"/>
  <c r="AE169" i="1"/>
  <c r="AD169" i="1"/>
  <c r="AO168" i="1"/>
  <c r="AL168" i="1"/>
  <c r="AE168" i="1"/>
  <c r="AD168" i="1"/>
  <c r="AO167" i="1"/>
  <c r="AL167" i="1"/>
  <c r="AE167" i="1"/>
  <c r="AD167" i="1"/>
  <c r="AO166" i="1"/>
  <c r="AL166" i="1"/>
  <c r="AE166" i="1"/>
  <c r="AD166" i="1"/>
  <c r="AO165" i="1"/>
  <c r="AL165" i="1"/>
  <c r="AE165" i="1"/>
  <c r="AD165" i="1"/>
  <c r="AO164" i="1"/>
  <c r="AL164" i="1"/>
  <c r="AE164" i="1"/>
  <c r="AD164" i="1"/>
  <c r="AE163" i="1"/>
  <c r="AD163" i="1"/>
  <c r="AO162" i="1"/>
  <c r="AL162" i="1"/>
  <c r="AE162" i="1"/>
  <c r="AD162" i="1"/>
  <c r="AO161" i="1"/>
  <c r="AL161" i="1"/>
  <c r="AE161" i="1"/>
  <c r="AD161" i="1"/>
  <c r="AO160" i="1"/>
  <c r="AL160" i="1"/>
  <c r="AE160" i="1"/>
  <c r="AD160" i="1"/>
  <c r="AO159" i="1"/>
  <c r="AL159" i="1"/>
  <c r="AE159" i="1"/>
  <c r="AD159" i="1"/>
  <c r="AO158" i="1"/>
  <c r="AL158" i="1"/>
  <c r="AE158" i="1"/>
  <c r="AD158" i="1"/>
  <c r="AO157" i="1"/>
  <c r="AL157" i="1"/>
  <c r="AE157" i="1"/>
  <c r="AD157" i="1"/>
  <c r="AO156" i="1"/>
  <c r="AL156" i="1"/>
  <c r="AE156" i="1"/>
  <c r="AD156" i="1"/>
  <c r="AE155" i="1"/>
  <c r="AD155" i="1"/>
  <c r="AO154" i="1"/>
  <c r="AL154" i="1"/>
  <c r="AE154" i="1"/>
  <c r="AD154" i="1"/>
  <c r="AO153" i="1"/>
  <c r="AL153" i="1"/>
  <c r="AE153" i="1"/>
  <c r="AD153" i="1"/>
  <c r="AO152" i="1"/>
  <c r="AL152" i="1"/>
  <c r="AE152" i="1"/>
  <c r="AD152" i="1"/>
  <c r="AO151" i="1"/>
  <c r="AL151" i="1"/>
  <c r="AE151" i="1"/>
  <c r="AD151" i="1"/>
  <c r="AE150" i="1"/>
  <c r="AD150" i="1"/>
  <c r="AO149" i="1"/>
  <c r="AL149" i="1"/>
  <c r="AE149" i="1"/>
  <c r="AD149" i="1"/>
  <c r="AO148" i="1"/>
  <c r="AL148" i="1"/>
  <c r="AE148" i="1"/>
  <c r="AD148" i="1"/>
  <c r="AO147" i="1"/>
  <c r="AL147" i="1"/>
  <c r="AE147" i="1"/>
  <c r="AD147" i="1"/>
  <c r="AO146" i="1"/>
  <c r="AL146" i="1"/>
  <c r="AE146" i="1"/>
  <c r="AD146" i="1"/>
  <c r="AO145" i="1"/>
  <c r="AL145" i="1"/>
  <c r="AE145" i="1"/>
  <c r="AD145" i="1"/>
  <c r="AO137" i="1"/>
  <c r="AL137" i="1"/>
  <c r="AE137" i="1"/>
  <c r="AD137" i="1"/>
  <c r="AO136" i="1"/>
  <c r="AO23" i="1" s="1"/>
  <c r="N51" i="27" s="1"/>
  <c r="N79" i="27" s="1"/>
  <c r="AL136" i="1"/>
  <c r="AL23" i="1" s="1"/>
  <c r="AE136" i="1"/>
  <c r="AD136" i="1"/>
  <c r="L51" i="27"/>
  <c r="AO134" i="1"/>
  <c r="AL134" i="1"/>
  <c r="AE134" i="1"/>
  <c r="AD134" i="1"/>
  <c r="AO133" i="1"/>
  <c r="AL133" i="1"/>
  <c r="AE133" i="1"/>
  <c r="AD133" i="1"/>
  <c r="AO132" i="1"/>
  <c r="AL132" i="1"/>
  <c r="AE132" i="1"/>
  <c r="AD132" i="1"/>
  <c r="AE131" i="1"/>
  <c r="AD131" i="1"/>
  <c r="AO130" i="1"/>
  <c r="AL130" i="1"/>
  <c r="AE130" i="1"/>
  <c r="AD130" i="1"/>
  <c r="AE129" i="1"/>
  <c r="AD129" i="1"/>
  <c r="AO128" i="1"/>
  <c r="AL128" i="1"/>
  <c r="AE128" i="1"/>
  <c r="AD128" i="1"/>
  <c r="AO127" i="1"/>
  <c r="AL127" i="1"/>
  <c r="AE127" i="1"/>
  <c r="AD127" i="1"/>
  <c r="AO126" i="1"/>
  <c r="AL126" i="1"/>
  <c r="AE126" i="1"/>
  <c r="AD126" i="1"/>
  <c r="AO125" i="1"/>
  <c r="AL125" i="1"/>
  <c r="AE125" i="1"/>
  <c r="AD125" i="1"/>
  <c r="AO124" i="1"/>
  <c r="AL124" i="1"/>
  <c r="AE124" i="1"/>
  <c r="AD124" i="1"/>
  <c r="AO123" i="1"/>
  <c r="AL123" i="1"/>
  <c r="AE123" i="1"/>
  <c r="AD123" i="1"/>
  <c r="AO122" i="1"/>
  <c r="AL122" i="1"/>
  <c r="AE122" i="1"/>
  <c r="AD122" i="1"/>
  <c r="AE121" i="1"/>
  <c r="AD121" i="1"/>
  <c r="AO120" i="1"/>
  <c r="AL120" i="1"/>
  <c r="AE120" i="1"/>
  <c r="AD120" i="1"/>
  <c r="AO119" i="1"/>
  <c r="AL119" i="1"/>
  <c r="AE119" i="1"/>
  <c r="AD119" i="1"/>
  <c r="AO118" i="1"/>
  <c r="AL118" i="1"/>
  <c r="AE118" i="1"/>
  <c r="AD118" i="1"/>
  <c r="AO117" i="1"/>
  <c r="AL117" i="1"/>
  <c r="AE117" i="1"/>
  <c r="AD117" i="1"/>
  <c r="AO116" i="1"/>
  <c r="AL116" i="1"/>
  <c r="AE116" i="1"/>
  <c r="AD116" i="1"/>
  <c r="AE115" i="1"/>
  <c r="AD115" i="1"/>
  <c r="AO114" i="1"/>
  <c r="AL114" i="1"/>
  <c r="AE114" i="1"/>
  <c r="AD114" i="1"/>
  <c r="AO113" i="1"/>
  <c r="AL113" i="1"/>
  <c r="AE113" i="1"/>
  <c r="AD113" i="1"/>
  <c r="AE112" i="1"/>
  <c r="AD112" i="1"/>
  <c r="AO111" i="1"/>
  <c r="AL111" i="1"/>
  <c r="AE111" i="1"/>
  <c r="AD111" i="1"/>
  <c r="AO110" i="1"/>
  <c r="AL110" i="1"/>
  <c r="AE110" i="1"/>
  <c r="AD110" i="1"/>
  <c r="AO109" i="1"/>
  <c r="AL109" i="1"/>
  <c r="AE109" i="1"/>
  <c r="AD109" i="1"/>
  <c r="AO108" i="1"/>
  <c r="AL108" i="1"/>
  <c r="AE108" i="1"/>
  <c r="AD108" i="1"/>
  <c r="AO107" i="1"/>
  <c r="AL107" i="1"/>
  <c r="AE107" i="1"/>
  <c r="AD107" i="1"/>
  <c r="AO106" i="1"/>
  <c r="AL106" i="1"/>
  <c r="AE106" i="1"/>
  <c r="AD106" i="1"/>
  <c r="AO99" i="1"/>
  <c r="AL99" i="1"/>
  <c r="AE99" i="1"/>
  <c r="AD99" i="1"/>
  <c r="AO98" i="1"/>
  <c r="AL98" i="1"/>
  <c r="AE98" i="1"/>
  <c r="AD98" i="1"/>
  <c r="AE97" i="1"/>
  <c r="AD97" i="1"/>
  <c r="AO96" i="1"/>
  <c r="AL96" i="1"/>
  <c r="AE96" i="1"/>
  <c r="AD96" i="1"/>
  <c r="AO95" i="1"/>
  <c r="AL95" i="1"/>
  <c r="AE95" i="1"/>
  <c r="AD95" i="1"/>
  <c r="AO94" i="1"/>
  <c r="AL94" i="1"/>
  <c r="AE94" i="1"/>
  <c r="AD94" i="1"/>
  <c r="AO93" i="1"/>
  <c r="AL93" i="1"/>
  <c r="AE93" i="1"/>
  <c r="AD93" i="1"/>
  <c r="AO92" i="1"/>
  <c r="AL92" i="1"/>
  <c r="AE92" i="1"/>
  <c r="AD92" i="1"/>
  <c r="AO91" i="1"/>
  <c r="AL91" i="1"/>
  <c r="AE91" i="1"/>
  <c r="AD91" i="1"/>
  <c r="AO90" i="1"/>
  <c r="AL90" i="1"/>
  <c r="AE90" i="1"/>
  <c r="AD90" i="1"/>
  <c r="AE89" i="1"/>
  <c r="AD89" i="1"/>
  <c r="AO88" i="1"/>
  <c r="AL88" i="1"/>
  <c r="AE88" i="1"/>
  <c r="AD88" i="1"/>
  <c r="AO87" i="1"/>
  <c r="AL87" i="1"/>
  <c r="AE87" i="1"/>
  <c r="AD87" i="1"/>
  <c r="AE86" i="1"/>
  <c r="AD86" i="1"/>
  <c r="AO85" i="1"/>
  <c r="AL85" i="1"/>
  <c r="AE85" i="1"/>
  <c r="AD85" i="1"/>
  <c r="AO84" i="1"/>
  <c r="AL84" i="1"/>
  <c r="AE84" i="1"/>
  <c r="AD84" i="1"/>
  <c r="AO83" i="1"/>
  <c r="AL83" i="1"/>
  <c r="AE83" i="1"/>
  <c r="AD83" i="1"/>
  <c r="AO82" i="1"/>
  <c r="AL82" i="1"/>
  <c r="AE82" i="1"/>
  <c r="AD82" i="1"/>
  <c r="AO81" i="1"/>
  <c r="AL81" i="1"/>
  <c r="AE81" i="1"/>
  <c r="AD81" i="1"/>
  <c r="AO80" i="1"/>
  <c r="AL80" i="1"/>
  <c r="AE80" i="1"/>
  <c r="AD80" i="1"/>
  <c r="AO79" i="1"/>
  <c r="AE79" i="1"/>
  <c r="AD79" i="1"/>
  <c r="AO78" i="1"/>
  <c r="AL78" i="1"/>
  <c r="AE78" i="1"/>
  <c r="AD78" i="1"/>
  <c r="AO77" i="1"/>
  <c r="AL77" i="1"/>
  <c r="AE77" i="1"/>
  <c r="AD77" i="1"/>
  <c r="AE76" i="1"/>
  <c r="AD76" i="1"/>
  <c r="AO75" i="1"/>
  <c r="AE75" i="1"/>
  <c r="AD75" i="1"/>
  <c r="AO74" i="1"/>
  <c r="AL74" i="1"/>
  <c r="AE74" i="1"/>
  <c r="AD74" i="1"/>
  <c r="AO73" i="1"/>
  <c r="AL73" i="1"/>
  <c r="AE73" i="1"/>
  <c r="AD73" i="1"/>
  <c r="AO67" i="1"/>
  <c r="AL67" i="1"/>
  <c r="AE67" i="1"/>
  <c r="AD67" i="1"/>
  <c r="AO66" i="1"/>
  <c r="AL66" i="1"/>
  <c r="AE66" i="1"/>
  <c r="AD66" i="1"/>
  <c r="AO65" i="1"/>
  <c r="AL65" i="1"/>
  <c r="AE65" i="1"/>
  <c r="AD65" i="1"/>
  <c r="AO64" i="1"/>
  <c r="AE64" i="1"/>
  <c r="AD64" i="1"/>
  <c r="AE63" i="1"/>
  <c r="AD63" i="1"/>
  <c r="AO62" i="1"/>
  <c r="AL62" i="1"/>
  <c r="AE62" i="1"/>
  <c r="AD62" i="1"/>
  <c r="AO61" i="1"/>
  <c r="AL61" i="1"/>
  <c r="AE61" i="1"/>
  <c r="AD61" i="1"/>
  <c r="AO60" i="1"/>
  <c r="AL60" i="1"/>
  <c r="AE60" i="1"/>
  <c r="AD60" i="1"/>
  <c r="AO59" i="1"/>
  <c r="AL59" i="1"/>
  <c r="AE59" i="1"/>
  <c r="AD59" i="1"/>
  <c r="AO58" i="1"/>
  <c r="AL58" i="1"/>
  <c r="AE58" i="1"/>
  <c r="AD58" i="1"/>
  <c r="AO57" i="1"/>
  <c r="AL57" i="1"/>
  <c r="AE57" i="1"/>
  <c r="AD57" i="1"/>
  <c r="AE56" i="1"/>
  <c r="AD56" i="1"/>
  <c r="AO55" i="1"/>
  <c r="AL55" i="1"/>
  <c r="AE55" i="1"/>
  <c r="AD55" i="1"/>
  <c r="AO54" i="1"/>
  <c r="AL54" i="1"/>
  <c r="AE54" i="1"/>
  <c r="AD54" i="1"/>
  <c r="AO53" i="1"/>
  <c r="AL53" i="1"/>
  <c r="AE53" i="1"/>
  <c r="AD53" i="1"/>
  <c r="AO52" i="1"/>
  <c r="AL52" i="1"/>
  <c r="AE52" i="1"/>
  <c r="AD52" i="1"/>
  <c r="AO51" i="1"/>
  <c r="AL51" i="1"/>
  <c r="AE51" i="1"/>
  <c r="AD51" i="1"/>
  <c r="AO50" i="1"/>
  <c r="AL50" i="1"/>
  <c r="AE50" i="1"/>
  <c r="AD50" i="1"/>
  <c r="AO49" i="1"/>
  <c r="AL49" i="1"/>
  <c r="AE49" i="1"/>
  <c r="AD49" i="1"/>
  <c r="AO48" i="1"/>
  <c r="AL48" i="1"/>
  <c r="AE48" i="1"/>
  <c r="AD48" i="1"/>
  <c r="AE47" i="1"/>
  <c r="AD47" i="1"/>
  <c r="AO46" i="1"/>
  <c r="AL46" i="1"/>
  <c r="AE46" i="1"/>
  <c r="AD46" i="1"/>
  <c r="AO45" i="1"/>
  <c r="AL45" i="1"/>
  <c r="AE45" i="1"/>
  <c r="AD45" i="1"/>
  <c r="AO44" i="1"/>
  <c r="AL44" i="1"/>
  <c r="AE44" i="1"/>
  <c r="AD44" i="1"/>
  <c r="AO43" i="1"/>
  <c r="AL43" i="1"/>
  <c r="AE43" i="1"/>
  <c r="AD43" i="1"/>
  <c r="AE42" i="1"/>
  <c r="AD42" i="1"/>
  <c r="AO41" i="1"/>
  <c r="AL41" i="1"/>
  <c r="AE41" i="1"/>
  <c r="AD41" i="1"/>
  <c r="AO40" i="1"/>
  <c r="AL40" i="1"/>
  <c r="AE40" i="1"/>
  <c r="AD40" i="1"/>
  <c r="AO39" i="1"/>
  <c r="AL39" i="1"/>
  <c r="AE39" i="1"/>
  <c r="AD39" i="1"/>
  <c r="AS38" i="1"/>
  <c r="AO38" i="1"/>
  <c r="AL38" i="1"/>
  <c r="AE38" i="1"/>
  <c r="AD38" i="1"/>
  <c r="AO37" i="1"/>
  <c r="AL37" i="1"/>
  <c r="AE37" i="1"/>
  <c r="AD37" i="1"/>
  <c r="F30" i="2" l="1"/>
  <c r="J30" i="2"/>
  <c r="N30" i="2"/>
  <c r="R30" i="2"/>
  <c r="V30" i="2"/>
  <c r="E30" i="2"/>
  <c r="I30" i="2"/>
  <c r="M30" i="2"/>
  <c r="Q30" i="2"/>
  <c r="D30" i="2"/>
  <c r="H30" i="2"/>
  <c r="L30" i="2"/>
  <c r="P30" i="2"/>
  <c r="T30" i="2"/>
  <c r="AA30" i="2"/>
  <c r="AQ30" i="2"/>
  <c r="BI30" i="2"/>
  <c r="S7" i="27"/>
  <c r="U30" i="2"/>
  <c r="P7" i="27"/>
  <c r="BG30" i="2"/>
  <c r="R7" i="27"/>
  <c r="BP8" i="2"/>
  <c r="Q7" i="27" s="1"/>
  <c r="BQ30" i="2"/>
  <c r="BP30" i="2" s="1"/>
  <c r="AN30" i="2"/>
  <c r="AM30" i="2" s="1"/>
  <c r="AL30" i="2" s="1"/>
  <c r="AK30" i="2" s="1"/>
  <c r="AJ30" i="2" s="1"/>
  <c r="AI30" i="2" s="1"/>
  <c r="AH30" i="2" s="1"/>
  <c r="AG30" i="2" s="1"/>
  <c r="AF30" i="2" s="1"/>
  <c r="AE30" i="2" s="1"/>
  <c r="AD30" i="2" s="1"/>
  <c r="AC30" i="2" s="1"/>
  <c r="AB30" i="2" s="1"/>
  <c r="BB30" i="2"/>
  <c r="BA30" i="2" s="1"/>
  <c r="AZ30" i="2" s="1"/>
  <c r="AY30" i="2" s="1"/>
  <c r="AX30" i="2" s="1"/>
  <c r="AW30" i="2" s="1"/>
  <c r="AV30" i="2" s="1"/>
  <c r="AS30" i="2" s="1"/>
  <c r="AR30" i="2" s="1"/>
  <c r="BF30" i="2"/>
  <c r="BE30" i="2" s="1"/>
  <c r="AT28" i="1"/>
  <c r="AS28" i="1"/>
  <c r="M56" i="27" s="1"/>
  <c r="M84" i="27" s="1"/>
  <c r="AP28" i="1"/>
  <c r="O56" i="27" s="1"/>
  <c r="O84" i="27" s="1"/>
  <c r="AO28" i="1"/>
  <c r="N56" i="27" s="1"/>
  <c r="N84" i="27" s="1"/>
  <c r="AN28" i="1"/>
  <c r="AM28" i="1"/>
  <c r="AL28" i="1"/>
  <c r="AK28" i="1"/>
  <c r="AJ28" i="1"/>
  <c r="AI28" i="1"/>
  <c r="AH28" i="1"/>
  <c r="AE28" i="1"/>
  <c r="AD28" i="1"/>
  <c r="L56" i="27"/>
  <c r="AT27" i="1"/>
  <c r="AS27" i="1"/>
  <c r="M55" i="27" s="1"/>
  <c r="M83" i="27" s="1"/>
  <c r="AP27" i="1"/>
  <c r="O55" i="27" s="1"/>
  <c r="O83" i="27" s="1"/>
  <c r="AO27" i="1"/>
  <c r="N55" i="27" s="1"/>
  <c r="N83" i="27" s="1"/>
  <c r="AN27" i="1"/>
  <c r="AM27" i="1"/>
  <c r="P29" i="27" l="1"/>
  <c r="P63" i="27"/>
  <c r="P85" i="27" s="1"/>
  <c r="Q29" i="27"/>
  <c r="Q63" i="27"/>
  <c r="Q85" i="27" s="1"/>
  <c r="S29" i="27"/>
  <c r="S63" i="27"/>
  <c r="S85" i="27" s="1"/>
  <c r="B5" i="2"/>
  <c r="R29" i="27"/>
  <c r="R63" i="27"/>
  <c r="R85" i="27" s="1"/>
  <c r="AL27" i="1"/>
  <c r="AK27" i="1"/>
  <c r="AJ27" i="1"/>
  <c r="AI27" i="1"/>
  <c r="AH27" i="1"/>
  <c r="AE27" i="1"/>
  <c r="AD27" i="1"/>
  <c r="L55" i="27"/>
  <c r="AT26" i="1"/>
  <c r="AS26" i="1"/>
  <c r="M54" i="27" s="1"/>
  <c r="M82" i="27" s="1"/>
  <c r="AP26" i="1"/>
  <c r="O54" i="27" s="1"/>
  <c r="O82" i="27" s="1"/>
  <c r="AO26" i="1"/>
  <c r="N54" i="27" s="1"/>
  <c r="N82" i="27" s="1"/>
  <c r="AN26" i="1"/>
  <c r="AM26" i="1"/>
  <c r="AL26" i="1"/>
  <c r="AK26" i="1"/>
  <c r="AJ26" i="1"/>
  <c r="AI26" i="1"/>
  <c r="AH26" i="1"/>
  <c r="AE26" i="1"/>
  <c r="AD26" i="1"/>
  <c r="L54" i="27"/>
  <c r="AT25" i="1"/>
  <c r="AS25" i="1"/>
  <c r="M53" i="27" s="1"/>
  <c r="M81" i="27" s="1"/>
  <c r="AP25" i="1"/>
  <c r="O53" i="27" s="1"/>
  <c r="O81" i="27" s="1"/>
  <c r="AO25" i="1"/>
  <c r="N53" i="27" s="1"/>
  <c r="N81" i="27" s="1"/>
  <c r="AN25" i="1"/>
  <c r="AM25" i="1"/>
  <c r="AL25" i="1"/>
  <c r="AK25" i="1"/>
  <c r="AJ25" i="1"/>
  <c r="AI25" i="1"/>
  <c r="AH25" i="1"/>
  <c r="AE25" i="1"/>
  <c r="AD25" i="1"/>
  <c r="L53" i="27"/>
  <c r="AT24" i="1"/>
  <c r="AS24" i="1"/>
  <c r="M52" i="27" s="1"/>
  <c r="M80" i="27" s="1"/>
  <c r="AP24" i="1"/>
  <c r="O52" i="27" s="1"/>
  <c r="O80" i="27" s="1"/>
  <c r="AO24" i="1"/>
  <c r="N52" i="27" s="1"/>
  <c r="N80" i="27" s="1"/>
  <c r="AN24" i="1"/>
  <c r="AM24" i="1"/>
  <c r="AL24" i="1"/>
  <c r="AK24" i="1"/>
  <c r="AJ24" i="1"/>
  <c r="AI24" i="1"/>
  <c r="AH24" i="1"/>
  <c r="AE24" i="1"/>
  <c r="AD24" i="1"/>
  <c r="L52" i="27"/>
  <c r="AE23" i="1"/>
  <c r="AD23" i="1"/>
  <c r="AT22" i="1"/>
  <c r="AS22" i="1"/>
  <c r="M50" i="27" s="1"/>
  <c r="M78" i="27" s="1"/>
  <c r="AP22" i="1"/>
  <c r="O50" i="27" s="1"/>
  <c r="O78" i="27" s="1"/>
  <c r="AO22" i="1"/>
  <c r="N50" i="27" s="1"/>
  <c r="N78" i="27" s="1"/>
  <c r="AN22" i="1"/>
  <c r="AM22" i="1"/>
  <c r="AL22" i="1"/>
  <c r="AK22" i="1"/>
  <c r="AJ22" i="1"/>
  <c r="AI22" i="1"/>
  <c r="AH22" i="1"/>
  <c r="AE22" i="1"/>
  <c r="AD22" i="1"/>
  <c r="L50" i="27"/>
  <c r="AT21" i="1"/>
  <c r="AS21" i="1"/>
  <c r="M49" i="27" s="1"/>
  <c r="M77" i="27" s="1"/>
  <c r="AP21" i="1"/>
  <c r="O49" i="27" s="1"/>
  <c r="O77" i="27" s="1"/>
  <c r="AO21" i="1"/>
  <c r="N49" i="27" s="1"/>
  <c r="N77" i="27" s="1"/>
  <c r="AN21" i="1"/>
  <c r="AM21" i="1"/>
  <c r="AL21" i="1"/>
  <c r="AK21" i="1"/>
  <c r="AJ21" i="1"/>
  <c r="AI21" i="1"/>
  <c r="AH21" i="1"/>
  <c r="AE21" i="1"/>
  <c r="AD21" i="1"/>
  <c r="L49" i="27"/>
  <c r="AT20" i="1"/>
  <c r="AS20" i="1"/>
  <c r="M48" i="27" s="1"/>
  <c r="M76" i="27" s="1"/>
  <c r="AP20" i="1"/>
  <c r="O48" i="27" s="1"/>
  <c r="O76" i="27" s="1"/>
  <c r="AO20" i="1"/>
  <c r="N48" i="27" s="1"/>
  <c r="AN20" i="1"/>
  <c r="AM20" i="1"/>
  <c r="AL20" i="1"/>
  <c r="AK20" i="1"/>
  <c r="AJ20" i="1"/>
  <c r="AI20" i="1"/>
  <c r="AH20" i="1"/>
  <c r="AE20" i="1"/>
  <c r="AD20" i="1"/>
  <c r="L48" i="27"/>
  <c r="AT19" i="1"/>
  <c r="AS19" i="1"/>
  <c r="M47" i="27" s="1"/>
  <c r="M75" i="27" s="1"/>
  <c r="AP19" i="1"/>
  <c r="O47" i="27" s="1"/>
  <c r="O75" i="27" s="1"/>
  <c r="AO19" i="1"/>
  <c r="N47" i="27" s="1"/>
  <c r="N75" i="27" s="1"/>
  <c r="AN19" i="1"/>
  <c r="AM19" i="1"/>
  <c r="AL19" i="1"/>
  <c r="AK19" i="1"/>
  <c r="AJ19" i="1"/>
  <c r="AI19" i="1"/>
  <c r="AH19" i="1"/>
  <c r="AE19" i="1"/>
  <c r="AD19" i="1"/>
  <c r="L47" i="27"/>
  <c r="AT18" i="1"/>
  <c r="AS18" i="1"/>
  <c r="M46" i="27" s="1"/>
  <c r="M74" i="27" s="1"/>
  <c r="AP18" i="1"/>
  <c r="O46" i="27" s="1"/>
  <c r="O74" i="27" s="1"/>
  <c r="AO18" i="1"/>
  <c r="N46" i="27" s="1"/>
  <c r="AN18" i="1"/>
  <c r="AM18" i="1"/>
  <c r="AL18" i="1"/>
  <c r="AK18" i="1"/>
  <c r="AJ18" i="1"/>
  <c r="AI18" i="1"/>
  <c r="AH18" i="1"/>
  <c r="AE18" i="1"/>
  <c r="AD18" i="1"/>
  <c r="L46" i="27"/>
  <c r="AT17" i="1"/>
  <c r="AS17" i="1"/>
  <c r="M45" i="27" s="1"/>
  <c r="M73" i="27" s="1"/>
  <c r="AP17" i="1"/>
  <c r="O45" i="27" s="1"/>
  <c r="O73" i="27" s="1"/>
  <c r="AO17" i="1"/>
  <c r="N45" i="27" s="1"/>
  <c r="N73" i="27" s="1"/>
  <c r="AN17" i="1"/>
  <c r="AM17" i="1"/>
  <c r="AL17" i="1"/>
  <c r="AK17" i="1"/>
  <c r="AJ17" i="1"/>
  <c r="AI17" i="1"/>
  <c r="AH17" i="1"/>
  <c r="AE17" i="1"/>
  <c r="AD17" i="1"/>
  <c r="L45" i="27"/>
  <c r="AT16" i="1"/>
  <c r="AS16" i="1"/>
  <c r="M44" i="27" s="1"/>
  <c r="M72" i="27" s="1"/>
  <c r="AP16" i="1"/>
  <c r="O44" i="27" s="1"/>
  <c r="O72" i="27" s="1"/>
  <c r="AO16" i="1"/>
  <c r="N44" i="27" s="1"/>
  <c r="N72" i="27" s="1"/>
  <c r="AN16" i="1"/>
  <c r="AM16" i="1"/>
  <c r="AL16" i="1"/>
  <c r="AK16" i="1"/>
  <c r="AJ16" i="1"/>
  <c r="AI16" i="1"/>
  <c r="AH16" i="1"/>
  <c r="AE16" i="1"/>
  <c r="AD16" i="1"/>
  <c r="L44" i="27"/>
  <c r="AT15" i="1"/>
  <c r="AS15" i="1"/>
  <c r="M43" i="27" s="1"/>
  <c r="M71" i="27" s="1"/>
  <c r="AP15" i="1"/>
  <c r="O43" i="27" s="1"/>
  <c r="O71" i="27" s="1"/>
  <c r="AO15" i="1"/>
  <c r="N43" i="27" s="1"/>
  <c r="N71" i="27" s="1"/>
  <c r="AN15" i="1"/>
  <c r="AM15" i="1"/>
  <c r="AL15" i="1"/>
  <c r="AK15" i="1"/>
  <c r="AJ15" i="1"/>
  <c r="AI15" i="1"/>
  <c r="AH15" i="1"/>
  <c r="AE15" i="1"/>
  <c r="AD15" i="1"/>
  <c r="L43" i="27"/>
  <c r="AT14" i="1"/>
  <c r="AS14" i="1"/>
  <c r="M42" i="27" s="1"/>
  <c r="M70" i="27" s="1"/>
  <c r="AP14" i="1"/>
  <c r="O42" i="27" s="1"/>
  <c r="O70" i="27" s="1"/>
  <c r="AO14" i="1"/>
  <c r="N42" i="27" s="1"/>
  <c r="N70" i="27" s="1"/>
  <c r="AN14" i="1"/>
  <c r="AM14" i="1"/>
  <c r="AL14" i="1"/>
  <c r="AK14" i="1"/>
  <c r="AJ14" i="1"/>
  <c r="AI14" i="1"/>
  <c r="AH14" i="1"/>
  <c r="AE14" i="1"/>
  <c r="AD14" i="1"/>
  <c r="L42" i="27"/>
  <c r="AT13" i="1"/>
  <c r="AS13" i="1"/>
  <c r="M41" i="27" s="1"/>
  <c r="M69" i="27" s="1"/>
  <c r="AP13" i="1"/>
  <c r="O41" i="27" s="1"/>
  <c r="O69" i="27" s="1"/>
  <c r="AO13" i="1"/>
  <c r="N41" i="27" s="1"/>
  <c r="N69" i="27" s="1"/>
  <c r="AN13" i="1"/>
  <c r="AM13" i="1"/>
  <c r="AL13" i="1"/>
  <c r="AK13" i="1"/>
  <c r="AJ13" i="1"/>
  <c r="AI13" i="1"/>
  <c r="AH13" i="1"/>
  <c r="AE13" i="1"/>
  <c r="AD13" i="1"/>
  <c r="L41" i="27"/>
  <c r="AT12" i="1"/>
  <c r="AS12" i="1"/>
  <c r="M40" i="27" s="1"/>
  <c r="M68" i="27" s="1"/>
  <c r="AP12" i="1"/>
  <c r="O40" i="27" s="1"/>
  <c r="O68" i="27" s="1"/>
  <c r="AO12" i="1"/>
  <c r="N40" i="27" s="1"/>
  <c r="N68" i="27" s="1"/>
  <c r="AN12" i="1"/>
  <c r="AM12" i="1"/>
  <c r="AL12" i="1"/>
  <c r="AK12" i="1"/>
  <c r="AJ12" i="1"/>
  <c r="AI12" i="1"/>
  <c r="AH12" i="1"/>
  <c r="AE12" i="1"/>
  <c r="AD12" i="1"/>
  <c r="L40" i="27"/>
  <c r="AT11" i="1"/>
  <c r="AS11" i="1"/>
  <c r="M39" i="27" s="1"/>
  <c r="M67" i="27" s="1"/>
  <c r="AP11" i="1"/>
  <c r="O39" i="27" s="1"/>
  <c r="O67" i="27" s="1"/>
  <c r="AO11" i="1"/>
  <c r="N39" i="27" s="1"/>
  <c r="N67" i="27" s="1"/>
  <c r="AN11" i="1"/>
  <c r="AM11" i="1"/>
  <c r="AL11" i="1"/>
  <c r="AK11" i="1"/>
  <c r="AJ11" i="1"/>
  <c r="AI11" i="1"/>
  <c r="AH11" i="1"/>
  <c r="AE11" i="1"/>
  <c r="AD11" i="1"/>
  <c r="L39" i="27"/>
  <c r="AT10" i="1"/>
  <c r="AS10" i="1"/>
  <c r="M38" i="27" s="1"/>
  <c r="M66" i="27" s="1"/>
  <c r="AP10" i="1"/>
  <c r="O38" i="27" s="1"/>
  <c r="O66" i="27" s="1"/>
  <c r="AO10" i="1"/>
  <c r="N38" i="27" s="1"/>
  <c r="N66" i="27" s="1"/>
  <c r="AN10" i="1"/>
  <c r="AM10" i="1"/>
  <c r="AL10" i="1"/>
  <c r="AK10" i="1"/>
  <c r="AJ10" i="1"/>
  <c r="AI10" i="1"/>
  <c r="AH10" i="1"/>
  <c r="AE10" i="1"/>
  <c r="AD10" i="1"/>
  <c r="L38" i="27"/>
  <c r="AT9" i="1"/>
  <c r="AS9" i="1"/>
  <c r="M37" i="27" s="1"/>
  <c r="M65" i="27" s="1"/>
  <c r="AP9" i="1"/>
  <c r="O37" i="27" s="1"/>
  <c r="O65" i="27" s="1"/>
  <c r="AO9" i="1"/>
  <c r="N37" i="27" s="1"/>
  <c r="N65" i="27" s="1"/>
  <c r="AN9" i="1"/>
  <c r="AM9" i="1"/>
  <c r="AL9" i="1"/>
  <c r="AK9" i="1"/>
  <c r="AJ9" i="1"/>
  <c r="AI9" i="1"/>
  <c r="AH9" i="1"/>
  <c r="AE9" i="1"/>
  <c r="AD9" i="1"/>
  <c r="L37" i="27"/>
  <c r="AT8" i="1"/>
  <c r="AS8" i="1"/>
  <c r="M36" i="27" s="1"/>
  <c r="M64" i="27" s="1"/>
  <c r="AP8" i="1"/>
  <c r="O36" i="27" s="1"/>
  <c r="O64" i="27" s="1"/>
  <c r="AO8" i="1"/>
  <c r="N36" i="27" s="1"/>
  <c r="N64" i="27" s="1"/>
  <c r="AN8" i="1"/>
  <c r="AM8" i="1"/>
  <c r="AL8" i="1"/>
  <c r="AK8" i="1"/>
  <c r="AJ8" i="1"/>
  <c r="AI8" i="1"/>
  <c r="AH8" i="1"/>
  <c r="AE8" i="1"/>
  <c r="AD8" i="1"/>
  <c r="L36" i="27"/>
  <c r="AT7" i="1"/>
  <c r="AS7" i="1"/>
  <c r="M35" i="27" s="1"/>
  <c r="AP7" i="1"/>
  <c r="O35" i="27" s="1"/>
  <c r="AO7" i="1"/>
  <c r="N35" i="27" s="1"/>
  <c r="AN7" i="1"/>
  <c r="AM7" i="1"/>
  <c r="AL7" i="1"/>
  <c r="AK7" i="1"/>
  <c r="AJ7" i="1"/>
  <c r="AI7" i="1"/>
  <c r="AH7" i="1"/>
  <c r="AE7" i="1"/>
  <c r="AD7" i="1"/>
  <c r="AL185" i="5"/>
  <c r="AE185" i="5"/>
  <c r="AD185" i="5"/>
  <c r="O185" i="5"/>
  <c r="N185" i="5"/>
  <c r="AL184" i="5"/>
  <c r="AE184" i="5"/>
  <c r="AD184" i="5"/>
  <c r="O184" i="5"/>
  <c r="N184" i="5"/>
  <c r="AL183" i="5"/>
  <c r="AE183" i="5"/>
  <c r="AD183" i="5"/>
  <c r="O183" i="5"/>
  <c r="N183" i="5"/>
  <c r="AL182" i="5"/>
  <c r="AE182" i="5"/>
  <c r="AD182" i="5"/>
  <c r="O182" i="5"/>
  <c r="N182" i="5"/>
  <c r="AL181" i="5"/>
  <c r="AE181" i="5"/>
  <c r="AD181" i="5"/>
  <c r="O181" i="5"/>
  <c r="N181" i="5"/>
  <c r="AL180" i="5"/>
  <c r="AE180" i="5"/>
  <c r="AD180" i="5"/>
  <c r="O180" i="5"/>
  <c r="N180" i="5"/>
  <c r="AQ179" i="5"/>
  <c r="AF179" i="5"/>
  <c r="P179" i="5"/>
  <c r="AL178" i="5"/>
  <c r="AE178" i="5"/>
  <c r="AD178" i="5"/>
  <c r="O178" i="5"/>
  <c r="N178" i="5"/>
  <c r="AL177" i="5"/>
  <c r="AE177" i="5"/>
  <c r="AD177" i="5"/>
  <c r="O177" i="5"/>
  <c r="N177" i="5"/>
  <c r="AL176" i="5"/>
  <c r="AE176" i="5"/>
  <c r="AD176" i="5"/>
  <c r="O176" i="5"/>
  <c r="N176" i="5"/>
  <c r="AL175" i="5"/>
  <c r="AE175" i="5"/>
  <c r="AD175" i="5"/>
  <c r="O175" i="5"/>
  <c r="N175" i="5"/>
  <c r="AL174" i="5"/>
  <c r="AE174" i="5"/>
  <c r="AD174" i="5"/>
  <c r="O174" i="5"/>
  <c r="N174" i="5"/>
  <c r="AL173" i="5"/>
  <c r="AE173" i="5"/>
  <c r="AD173" i="5"/>
  <c r="O173" i="5"/>
  <c r="N173" i="5"/>
  <c r="AL172" i="5"/>
  <c r="AE172" i="5"/>
  <c r="AD172" i="5"/>
  <c r="O172" i="5"/>
  <c r="N172" i="5"/>
  <c r="AQ171" i="5"/>
  <c r="AF171" i="5"/>
  <c r="P171" i="5"/>
  <c r="AL170" i="5"/>
  <c r="AE170" i="5"/>
  <c r="AD170" i="5"/>
  <c r="O170" i="5"/>
  <c r="N170" i="5"/>
  <c r="AL169" i="5"/>
  <c r="AE169" i="5"/>
  <c r="AD169" i="5"/>
  <c r="O169" i="5"/>
  <c r="N169" i="5"/>
  <c r="AL168" i="5"/>
  <c r="AE168" i="5"/>
  <c r="AD168" i="5"/>
  <c r="O168" i="5"/>
  <c r="N168" i="5"/>
  <c r="AL167" i="5"/>
  <c r="AE167" i="5"/>
  <c r="AD167" i="5"/>
  <c r="O167" i="5"/>
  <c r="N167" i="5"/>
  <c r="AL166" i="5"/>
  <c r="AE166" i="5"/>
  <c r="AD166" i="5"/>
  <c r="O166" i="5"/>
  <c r="N166" i="5"/>
  <c r="AL165" i="5"/>
  <c r="AE165" i="5"/>
  <c r="AD165" i="5"/>
  <c r="O165" i="5"/>
  <c r="N165" i="5"/>
  <c r="AL164" i="5"/>
  <c r="AE164" i="5"/>
  <c r="AD164" i="5"/>
  <c r="O164" i="5"/>
  <c r="N164" i="5"/>
  <c r="AQ163" i="5"/>
  <c r="AF163" i="5"/>
  <c r="P163" i="5"/>
  <c r="AL162" i="5"/>
  <c r="AE162" i="5"/>
  <c r="AD162" i="5"/>
  <c r="O162" i="5"/>
  <c r="N162" i="5"/>
  <c r="AL161" i="5"/>
  <c r="AE161" i="5"/>
  <c r="AD161" i="5"/>
  <c r="O161" i="5"/>
  <c r="N161" i="5"/>
  <c r="AL160" i="5"/>
  <c r="AE160" i="5"/>
  <c r="AD160" i="5"/>
  <c r="O160" i="5"/>
  <c r="N160" i="5"/>
  <c r="AL159" i="5"/>
  <c r="AE159" i="5"/>
  <c r="AD159" i="5"/>
  <c r="O159" i="5"/>
  <c r="N159" i="5"/>
  <c r="AQ158" i="5"/>
  <c r="AF158" i="5"/>
  <c r="P158" i="5"/>
  <c r="AL157" i="5"/>
  <c r="AE157" i="5"/>
  <c r="AD157" i="5"/>
  <c r="O157" i="5"/>
  <c r="N157" i="5"/>
  <c r="AL156" i="5"/>
  <c r="AE156" i="5"/>
  <c r="AD156" i="5"/>
  <c r="O156" i="5"/>
  <c r="N156" i="5"/>
  <c r="AL155" i="5"/>
  <c r="AE155" i="5"/>
  <c r="AD155" i="5"/>
  <c r="O155" i="5"/>
  <c r="N155" i="5"/>
  <c r="AL154" i="5"/>
  <c r="AE154" i="5"/>
  <c r="AD154" i="5"/>
  <c r="O154" i="5"/>
  <c r="N154" i="5"/>
  <c r="AL153" i="5"/>
  <c r="AE153" i="5"/>
  <c r="AD153" i="5"/>
  <c r="O153" i="5"/>
  <c r="N153" i="5"/>
  <c r="AQ152" i="5"/>
  <c r="AF152" i="5"/>
  <c r="L27" i="27" l="1"/>
  <c r="L83" i="27" s="1"/>
  <c r="AL27" i="5"/>
  <c r="M57" i="27"/>
  <c r="M63" i="27"/>
  <c r="M85" i="27" s="1"/>
  <c r="O57" i="27"/>
  <c r="O63" i="27"/>
  <c r="O85" i="27" s="1"/>
  <c r="L26" i="27"/>
  <c r="L82" i="27" s="1"/>
  <c r="AL26" i="5"/>
  <c r="L28" i="27"/>
  <c r="L84" i="27" s="1"/>
  <c r="AL28" i="5"/>
  <c r="N57" i="27"/>
  <c r="N63" i="27"/>
  <c r="L57" i="27"/>
  <c r="L24" i="27"/>
  <c r="L80" i="27" s="1"/>
  <c r="AL24" i="5"/>
  <c r="L25" i="27"/>
  <c r="L81" i="27" s="1"/>
  <c r="AL25" i="5"/>
  <c r="AH29" i="1"/>
  <c r="AE29" i="1" s="1"/>
  <c r="AJ29" i="1"/>
  <c r="AL29" i="1"/>
  <c r="AN29" i="1"/>
  <c r="AP29" i="1"/>
  <c r="AT29" i="1"/>
  <c r="AD29" i="1"/>
  <c r="AI29" i="1"/>
  <c r="AK29" i="1"/>
  <c r="AM29" i="1"/>
  <c r="AO29" i="1"/>
  <c r="AS29" i="1"/>
  <c r="P152" i="5"/>
  <c r="AL146" i="5"/>
  <c r="AE146" i="5"/>
  <c r="AD146" i="5"/>
  <c r="O146" i="5"/>
  <c r="N146" i="5"/>
  <c r="AL145" i="5"/>
  <c r="AE145" i="5"/>
  <c r="AD145" i="5"/>
  <c r="O145" i="5"/>
  <c r="N145" i="5"/>
  <c r="AL144" i="5"/>
  <c r="AE144" i="5"/>
  <c r="AD144" i="5"/>
  <c r="O144" i="5"/>
  <c r="N144" i="5"/>
  <c r="AL143" i="5"/>
  <c r="AL142" i="5"/>
  <c r="AE142" i="5"/>
  <c r="AD142" i="5"/>
  <c r="O142" i="5"/>
  <c r="N142" i="5"/>
  <c r="AQ141" i="5"/>
  <c r="AF141" i="5"/>
  <c r="P141" i="5"/>
  <c r="AL140" i="5"/>
  <c r="AE140" i="5"/>
  <c r="AD140" i="5"/>
  <c r="O140" i="5"/>
  <c r="N140" i="5"/>
  <c r="AL139" i="5"/>
  <c r="AE139" i="5"/>
  <c r="AD139" i="5"/>
  <c r="O139" i="5"/>
  <c r="N139" i="5"/>
  <c r="AL138" i="5"/>
  <c r="AE138" i="5"/>
  <c r="AD138" i="5"/>
  <c r="O138" i="5"/>
  <c r="N138" i="5"/>
  <c r="AQ137" i="5"/>
  <c r="AF137" i="5"/>
  <c r="P137" i="5"/>
  <c r="AL136" i="5"/>
  <c r="AE136" i="5"/>
  <c r="AD136" i="5"/>
  <c r="O136" i="5"/>
  <c r="N136" i="5"/>
  <c r="AL135" i="5"/>
  <c r="AE135" i="5"/>
  <c r="AD135" i="5"/>
  <c r="O135" i="5"/>
  <c r="N135" i="5"/>
  <c r="AL134" i="5"/>
  <c r="AE134" i="5"/>
  <c r="AD134" i="5"/>
  <c r="O134" i="5"/>
  <c r="N134" i="5"/>
  <c r="AL132" i="5"/>
  <c r="AE132" i="5"/>
  <c r="AD132" i="5"/>
  <c r="O132" i="5"/>
  <c r="N132" i="5"/>
  <c r="AL131" i="5"/>
  <c r="AE131" i="5"/>
  <c r="AD131" i="5"/>
  <c r="O131" i="5"/>
  <c r="N131" i="5"/>
  <c r="AL130" i="5"/>
  <c r="AE130" i="5"/>
  <c r="AD130" i="5"/>
  <c r="O130" i="5"/>
  <c r="N130" i="5"/>
  <c r="AL129" i="5"/>
  <c r="AE129" i="5"/>
  <c r="AD129" i="5"/>
  <c r="O129" i="5"/>
  <c r="N129" i="5"/>
  <c r="AL128" i="5"/>
  <c r="AE128" i="5"/>
  <c r="AD128" i="5"/>
  <c r="O128" i="5"/>
  <c r="N128" i="5"/>
  <c r="L21" i="27" l="1"/>
  <c r="L77" i="27" s="1"/>
  <c r="AL21" i="5"/>
  <c r="L22" i="27"/>
  <c r="L78" i="27" s="1"/>
  <c r="AL22" i="5"/>
  <c r="L23" i="27"/>
  <c r="L79" i="27" s="1"/>
  <c r="AL23" i="5"/>
  <c r="AO127" i="5"/>
  <c r="AO20" i="5" s="1"/>
  <c r="N20" i="27" s="1"/>
  <c r="N76" i="27" s="1"/>
  <c r="AL127" i="5"/>
  <c r="AE127" i="5"/>
  <c r="AD127" i="5"/>
  <c r="O127" i="5"/>
  <c r="N127" i="5"/>
  <c r="AL126" i="5"/>
  <c r="AE126" i="5"/>
  <c r="AD126" i="5"/>
  <c r="O126" i="5"/>
  <c r="N126" i="5"/>
  <c r="AQ125" i="5"/>
  <c r="AF125" i="5"/>
  <c r="P125" i="5"/>
  <c r="AL124" i="5"/>
  <c r="AE124" i="5"/>
  <c r="AD124" i="5"/>
  <c r="O124" i="5"/>
  <c r="N124" i="5"/>
  <c r="AL123" i="5"/>
  <c r="AE123" i="5"/>
  <c r="AD123" i="5"/>
  <c r="O123" i="5"/>
  <c r="N123" i="5"/>
  <c r="AL122" i="5"/>
  <c r="AE122" i="5"/>
  <c r="AD122" i="5"/>
  <c r="O122" i="5"/>
  <c r="N122" i="5"/>
  <c r="AL121" i="5"/>
  <c r="AE121" i="5"/>
  <c r="AD121" i="5"/>
  <c r="O121" i="5"/>
  <c r="N121" i="5"/>
  <c r="AL120" i="5"/>
  <c r="AE120" i="5"/>
  <c r="AD120" i="5"/>
  <c r="O120" i="5"/>
  <c r="N120" i="5"/>
  <c r="AQ119" i="5"/>
  <c r="AF119" i="5"/>
  <c r="P119" i="5"/>
  <c r="AL118" i="5"/>
  <c r="AE118" i="5"/>
  <c r="AD118" i="5"/>
  <c r="O118" i="5"/>
  <c r="N118" i="5"/>
  <c r="L19" i="27" l="1"/>
  <c r="L75" i="27" s="1"/>
  <c r="AL19" i="5"/>
  <c r="L20" i="27"/>
  <c r="L76" i="27" s="1"/>
  <c r="AL20" i="5"/>
  <c r="AO117" i="5"/>
  <c r="AO18" i="5" s="1"/>
  <c r="N18" i="27" s="1"/>
  <c r="AL117" i="5"/>
  <c r="AL18" i="5" s="1"/>
  <c r="AE117" i="5"/>
  <c r="AD117" i="5"/>
  <c r="O117" i="5"/>
  <c r="N117" i="5"/>
  <c r="L18" i="27" s="1"/>
  <c r="L74" i="27" s="1"/>
  <c r="AQ116" i="5"/>
  <c r="AF116" i="5"/>
  <c r="P116" i="5"/>
  <c r="AL115" i="5"/>
  <c r="AE115" i="5"/>
  <c r="AD115" i="5"/>
  <c r="O115" i="5"/>
  <c r="N115" i="5"/>
  <c r="AL114" i="5"/>
  <c r="AE114" i="5"/>
  <c r="AD114" i="5"/>
  <c r="O114" i="5"/>
  <c r="N114" i="5"/>
  <c r="AL113" i="5"/>
  <c r="AE113" i="5"/>
  <c r="AD113" i="5"/>
  <c r="O113" i="5"/>
  <c r="N113" i="5"/>
  <c r="AL112" i="5"/>
  <c r="AE112" i="5"/>
  <c r="AD112" i="5"/>
  <c r="O112" i="5"/>
  <c r="N112" i="5"/>
  <c r="AL111" i="5"/>
  <c r="AE111" i="5"/>
  <c r="AD111" i="5"/>
  <c r="O111" i="5"/>
  <c r="N111" i="5"/>
  <c r="AL110" i="5"/>
  <c r="AE110" i="5"/>
  <c r="AD110" i="5"/>
  <c r="O110" i="5"/>
  <c r="N110" i="5"/>
  <c r="AQ109" i="5"/>
  <c r="AF109" i="5"/>
  <c r="P109" i="5"/>
  <c r="AL104" i="5"/>
  <c r="AE104" i="5"/>
  <c r="AD104" i="5"/>
  <c r="O104" i="5"/>
  <c r="N104" i="5"/>
  <c r="AL103" i="5"/>
  <c r="AE103" i="5"/>
  <c r="AD103" i="5"/>
  <c r="O103" i="5"/>
  <c r="N103" i="5"/>
  <c r="AL102" i="5"/>
  <c r="AQ101" i="5"/>
  <c r="AF101" i="5"/>
  <c r="P101" i="5"/>
  <c r="AL100" i="5"/>
  <c r="AE100" i="5"/>
  <c r="AD100" i="5"/>
  <c r="O100" i="5"/>
  <c r="N100" i="5"/>
  <c r="AL99" i="5"/>
  <c r="AE99" i="5"/>
  <c r="AD99" i="5"/>
  <c r="O99" i="5"/>
  <c r="N99" i="5"/>
  <c r="AL98" i="5"/>
  <c r="AE98" i="5"/>
  <c r="AD98" i="5"/>
  <c r="O98" i="5"/>
  <c r="N98" i="5"/>
  <c r="AL97" i="5"/>
  <c r="AE97" i="5"/>
  <c r="AD97" i="5"/>
  <c r="O97" i="5"/>
  <c r="N97" i="5"/>
  <c r="AL96" i="5"/>
  <c r="AE96" i="5"/>
  <c r="AD96" i="5"/>
  <c r="O96" i="5"/>
  <c r="N96" i="5"/>
  <c r="AL95" i="5"/>
  <c r="AE95" i="5"/>
  <c r="AD95" i="5"/>
  <c r="O95" i="5"/>
  <c r="N95" i="5"/>
  <c r="AL94" i="5"/>
  <c r="AE94" i="5"/>
  <c r="AD94" i="5"/>
  <c r="O94" i="5"/>
  <c r="N94" i="5"/>
  <c r="AQ93" i="5"/>
  <c r="AF93" i="5"/>
  <c r="P93" i="5"/>
  <c r="AL92" i="5"/>
  <c r="AE92" i="5"/>
  <c r="AD92" i="5"/>
  <c r="O92" i="5"/>
  <c r="N92" i="5"/>
  <c r="AL91" i="5"/>
  <c r="AE91" i="5"/>
  <c r="AD91" i="5"/>
  <c r="O91" i="5"/>
  <c r="N91" i="5"/>
  <c r="AL90" i="5"/>
  <c r="AE90" i="5"/>
  <c r="AD90" i="5"/>
  <c r="O90" i="5"/>
  <c r="N90" i="5"/>
  <c r="AL89" i="5"/>
  <c r="AE89" i="5"/>
  <c r="AD89" i="5"/>
  <c r="O89" i="5"/>
  <c r="N89" i="5"/>
  <c r="AL88" i="5"/>
  <c r="AE88" i="5"/>
  <c r="AD88" i="5"/>
  <c r="O88" i="5"/>
  <c r="N88" i="5"/>
  <c r="AL86" i="5"/>
  <c r="AE86" i="5"/>
  <c r="AD86" i="5"/>
  <c r="O86" i="5"/>
  <c r="N86" i="5"/>
  <c r="AL85" i="5"/>
  <c r="AE85" i="5"/>
  <c r="AD85" i="5"/>
  <c r="O85" i="5"/>
  <c r="N85" i="5"/>
  <c r="AL84" i="5"/>
  <c r="AE84" i="5"/>
  <c r="AD84" i="5"/>
  <c r="O84" i="5"/>
  <c r="N84" i="5"/>
  <c r="AL83" i="5"/>
  <c r="AE83" i="5"/>
  <c r="AD83" i="5"/>
  <c r="O83" i="5"/>
  <c r="N83" i="5"/>
  <c r="AL82" i="5"/>
  <c r="AE82" i="5"/>
  <c r="AD82" i="5"/>
  <c r="O82" i="5"/>
  <c r="N82" i="5"/>
  <c r="AL81" i="5"/>
  <c r="AE81" i="5"/>
  <c r="AD81" i="5"/>
  <c r="O81" i="5"/>
  <c r="N81" i="5"/>
  <c r="AL80" i="5"/>
  <c r="AE80" i="5"/>
  <c r="AD80" i="5"/>
  <c r="O80" i="5"/>
  <c r="N80" i="5"/>
  <c r="N74" i="27" l="1"/>
  <c r="N85" i="27" s="1"/>
  <c r="N29" i="27"/>
  <c r="L14" i="27"/>
  <c r="L70" i="27" s="1"/>
  <c r="AL14" i="5"/>
  <c r="L15" i="27"/>
  <c r="L71" i="27" s="1"/>
  <c r="AL15" i="5"/>
  <c r="AL16" i="5"/>
  <c r="L16" i="27"/>
  <c r="L72" i="27" s="1"/>
  <c r="L17" i="27"/>
  <c r="L73" i="27" s="1"/>
  <c r="AL17" i="5"/>
  <c r="AQ87" i="5"/>
  <c r="AF87" i="5" s="1"/>
  <c r="P87" i="5" s="1"/>
  <c r="AL79" i="5"/>
  <c r="AE79" i="5"/>
  <c r="AD79" i="5"/>
  <c r="O79" i="5"/>
  <c r="N79" i="5"/>
  <c r="AL78" i="5"/>
  <c r="AE78" i="5"/>
  <c r="AD78" i="5"/>
  <c r="O78" i="5"/>
  <c r="N78" i="5"/>
  <c r="AQ77" i="5"/>
  <c r="AF77" i="5"/>
  <c r="P77" i="5"/>
  <c r="AL76" i="5"/>
  <c r="AE76" i="5"/>
  <c r="AD76" i="5"/>
  <c r="O76" i="5"/>
  <c r="N76" i="5"/>
  <c r="AL75" i="5"/>
  <c r="AE75" i="5"/>
  <c r="AD75" i="5"/>
  <c r="O75" i="5"/>
  <c r="N75" i="5"/>
  <c r="AL74" i="5"/>
  <c r="AE74" i="5"/>
  <c r="AD74" i="5"/>
  <c r="O74" i="5"/>
  <c r="N74" i="5"/>
  <c r="AQ73" i="5"/>
  <c r="AF73" i="5"/>
  <c r="P73" i="5"/>
  <c r="AL67" i="5"/>
  <c r="AL66" i="5"/>
  <c r="AE66" i="5"/>
  <c r="AD66" i="5"/>
  <c r="O66" i="5"/>
  <c r="N66" i="5"/>
  <c r="AL65" i="5"/>
  <c r="AE65" i="5"/>
  <c r="AD65" i="5"/>
  <c r="O65" i="5"/>
  <c r="N65" i="5"/>
  <c r="AL64" i="5"/>
  <c r="AE64" i="5"/>
  <c r="AD64" i="5"/>
  <c r="O64" i="5"/>
  <c r="N64" i="5"/>
  <c r="AQ63" i="5"/>
  <c r="AF63" i="5"/>
  <c r="P63" i="5"/>
  <c r="AL62" i="5"/>
  <c r="AE62" i="5"/>
  <c r="AD62" i="5"/>
  <c r="O62" i="5"/>
  <c r="N62" i="5"/>
  <c r="AL61" i="5"/>
  <c r="AE61" i="5"/>
  <c r="AD61" i="5"/>
  <c r="O61" i="5"/>
  <c r="N61" i="5"/>
  <c r="AL60" i="5"/>
  <c r="AE60" i="5"/>
  <c r="AD60" i="5"/>
  <c r="AL59" i="5"/>
  <c r="AE59" i="5"/>
  <c r="AD59" i="5"/>
  <c r="O59" i="5"/>
  <c r="N59" i="5"/>
  <c r="AL58" i="5"/>
  <c r="AE58" i="5"/>
  <c r="AD58" i="5"/>
  <c r="O58" i="5"/>
  <c r="N58" i="5"/>
  <c r="AL57" i="5"/>
  <c r="AE57" i="5"/>
  <c r="AD57" i="5"/>
  <c r="O57" i="5"/>
  <c r="N57" i="5"/>
  <c r="AQ56" i="5"/>
  <c r="AF56" i="5"/>
  <c r="P56" i="5"/>
  <c r="AL55" i="5"/>
  <c r="AE55" i="5"/>
  <c r="AD55" i="5"/>
  <c r="O55" i="5"/>
  <c r="N55" i="5"/>
  <c r="AL54" i="5"/>
  <c r="AE54" i="5"/>
  <c r="AD54" i="5"/>
  <c r="O54" i="5"/>
  <c r="N54" i="5"/>
  <c r="AL53" i="5"/>
  <c r="AE53" i="5"/>
  <c r="AD53" i="5"/>
  <c r="O53" i="5"/>
  <c r="N53" i="5"/>
  <c r="AL52" i="5"/>
  <c r="AE52" i="5"/>
  <c r="AD52" i="5"/>
  <c r="O52" i="5"/>
  <c r="N52" i="5"/>
  <c r="AL51" i="5"/>
  <c r="AE51" i="5"/>
  <c r="AD51" i="5"/>
  <c r="O51" i="5"/>
  <c r="N51" i="5"/>
  <c r="AL50" i="5"/>
  <c r="AE50" i="5"/>
  <c r="AD50" i="5"/>
  <c r="O50" i="5"/>
  <c r="N50" i="5"/>
  <c r="AL49" i="5"/>
  <c r="AE49" i="5"/>
  <c r="AD49" i="5"/>
  <c r="O49" i="5"/>
  <c r="N49" i="5"/>
  <c r="AL48" i="5"/>
  <c r="AE48" i="5"/>
  <c r="AD48" i="5"/>
  <c r="O48" i="5"/>
  <c r="N48" i="5"/>
  <c r="AQ47" i="5"/>
  <c r="AF47" i="5"/>
  <c r="P47" i="5"/>
  <c r="AL46" i="5"/>
  <c r="AE46" i="5"/>
  <c r="AD46" i="5"/>
  <c r="O46" i="5"/>
  <c r="N46" i="5"/>
  <c r="AL45" i="5"/>
  <c r="AE45" i="5"/>
  <c r="AD45" i="5"/>
  <c r="O45" i="5"/>
  <c r="N45" i="5"/>
  <c r="AL44" i="5"/>
  <c r="AE44" i="5"/>
  <c r="AD44" i="5"/>
  <c r="O44" i="5"/>
  <c r="N44" i="5"/>
  <c r="AL43" i="5"/>
  <c r="AE43" i="5"/>
  <c r="AD43" i="5"/>
  <c r="O43" i="5"/>
  <c r="N43" i="5"/>
  <c r="AQ42" i="5"/>
  <c r="AF42" i="5"/>
  <c r="P42" i="5"/>
  <c r="AL41" i="5"/>
  <c r="AE41" i="5"/>
  <c r="AD41" i="5"/>
  <c r="O41" i="5"/>
  <c r="N41" i="5"/>
  <c r="AL40" i="5"/>
  <c r="AE40" i="5"/>
  <c r="AD40" i="5"/>
  <c r="O40" i="5"/>
  <c r="N40" i="5"/>
  <c r="AL39" i="5"/>
  <c r="AE39" i="5"/>
  <c r="AD39" i="5"/>
  <c r="O39" i="5"/>
  <c r="N39" i="5"/>
  <c r="AL38" i="5"/>
  <c r="AE38" i="5"/>
  <c r="AD38" i="5"/>
  <c r="O38" i="5"/>
  <c r="N38" i="5"/>
  <c r="AL37" i="5"/>
  <c r="AE37" i="5"/>
  <c r="AD37" i="5"/>
  <c r="O37" i="5"/>
  <c r="N37" i="5"/>
  <c r="AQ36" i="5"/>
  <c r="AF36" i="5"/>
  <c r="P36" i="5"/>
  <c r="L7" i="27" l="1"/>
  <c r="L63" i="27" s="1"/>
  <c r="AL7" i="5"/>
  <c r="L10" i="27"/>
  <c r="L66" i="27" s="1"/>
  <c r="AL10" i="5"/>
  <c r="L12" i="27"/>
  <c r="L68" i="27" s="1"/>
  <c r="AL12" i="5"/>
  <c r="L13" i="27"/>
  <c r="L69" i="27" s="1"/>
  <c r="AL13" i="5"/>
  <c r="L8" i="27"/>
  <c r="L64" i="27" s="1"/>
  <c r="AL8" i="5"/>
  <c r="L9" i="27"/>
  <c r="L65" i="27" s="1"/>
  <c r="AL9" i="5"/>
  <c r="L11" i="27"/>
  <c r="L67" i="27" s="1"/>
  <c r="AL11" i="5"/>
  <c r="AF29" i="5"/>
  <c r="L29" i="27" l="1"/>
  <c r="L85" i="27"/>
  <c r="AS28" i="5"/>
  <c r="AH28" i="5"/>
  <c r="AS27" i="5"/>
  <c r="AH27" i="5"/>
  <c r="AS26" i="5"/>
  <c r="AH26" i="5"/>
  <c r="AS25" i="5"/>
  <c r="AH25" i="5"/>
  <c r="AS24" i="5"/>
  <c r="AH24" i="5"/>
  <c r="AS23" i="5"/>
  <c r="AH23" i="5"/>
  <c r="AS22" i="5"/>
  <c r="AH22" i="5"/>
  <c r="AS21" i="5"/>
  <c r="AH21" i="5"/>
  <c r="AS20" i="5"/>
  <c r="AH20" i="5"/>
  <c r="AS19" i="5"/>
  <c r="AH19" i="5"/>
  <c r="AS18" i="5"/>
  <c r="AH18" i="5"/>
  <c r="AS17" i="5"/>
  <c r="AH17" i="5"/>
  <c r="AS16" i="5"/>
  <c r="AH16" i="5"/>
  <c r="AS15" i="5"/>
  <c r="AH15" i="5"/>
  <c r="AS14" i="5"/>
  <c r="AH14" i="5"/>
  <c r="AS13" i="5"/>
  <c r="AH13" i="5"/>
  <c r="AS12" i="5"/>
  <c r="AH12" i="5"/>
  <c r="AH11" i="5" l="1"/>
  <c r="AS10" i="5"/>
  <c r="AH10" i="5"/>
  <c r="AH9" i="5"/>
  <c r="AS8" i="5"/>
  <c r="AH8" i="5"/>
  <c r="AS7" i="5"/>
  <c r="AS29" i="5" s="1"/>
  <c r="AH7" i="5"/>
  <c r="AW180" i="4"/>
  <c r="AI180" i="4"/>
  <c r="AH180" i="4"/>
  <c r="N180" i="4"/>
  <c r="M180" i="4"/>
  <c r="AW179" i="4"/>
  <c r="AI179" i="4"/>
  <c r="AH179" i="4"/>
  <c r="N179" i="4"/>
  <c r="M179" i="4"/>
  <c r="AW178" i="4"/>
  <c r="AI178" i="4"/>
  <c r="AH178" i="4"/>
  <c r="N178" i="4"/>
  <c r="M178" i="4"/>
  <c r="AW177" i="4"/>
  <c r="AI177" i="4"/>
  <c r="AH177" i="4"/>
  <c r="N177" i="4"/>
  <c r="M177" i="4"/>
  <c r="AW176" i="4"/>
  <c r="AI176" i="4"/>
  <c r="AH176" i="4"/>
  <c r="N176" i="4"/>
  <c r="M176" i="4"/>
  <c r="AW175" i="4"/>
  <c r="AI175" i="4"/>
  <c r="AH175" i="4"/>
  <c r="N175" i="4"/>
  <c r="M175" i="4"/>
  <c r="AW174" i="4"/>
  <c r="AW173" i="4"/>
  <c r="AI173" i="4"/>
  <c r="AH173" i="4"/>
  <c r="N173" i="4"/>
  <c r="M173" i="4"/>
  <c r="AW172" i="4"/>
  <c r="AI172" i="4"/>
  <c r="AH172" i="4"/>
  <c r="N172" i="4"/>
  <c r="M172" i="4"/>
  <c r="AW171" i="4"/>
  <c r="AI171" i="4"/>
  <c r="AH171" i="4"/>
  <c r="N171" i="4"/>
  <c r="M171" i="4"/>
  <c r="AW170" i="4"/>
  <c r="AI170" i="4"/>
  <c r="AH170" i="4"/>
  <c r="N170" i="4"/>
  <c r="M170" i="4"/>
  <c r="AW169" i="4"/>
  <c r="AI169" i="4"/>
  <c r="AH169" i="4"/>
  <c r="N169" i="4"/>
  <c r="M169" i="4"/>
  <c r="AW168" i="4"/>
  <c r="AI168" i="4"/>
  <c r="AH168" i="4"/>
  <c r="N168" i="4"/>
  <c r="M168" i="4"/>
  <c r="AW167" i="4"/>
  <c r="AI167" i="4"/>
  <c r="AH167" i="4"/>
  <c r="N167" i="4"/>
  <c r="M167" i="4"/>
  <c r="AW166" i="4"/>
  <c r="AW165" i="4"/>
  <c r="AI165" i="4"/>
  <c r="AH165" i="4"/>
  <c r="N165" i="4"/>
  <c r="M165" i="4"/>
  <c r="AW164" i="4"/>
  <c r="AI164" i="4"/>
  <c r="AH164" i="4"/>
  <c r="N164" i="4"/>
  <c r="M164" i="4"/>
  <c r="AW163" i="4"/>
  <c r="AI163" i="4"/>
  <c r="AH163" i="4"/>
  <c r="N163" i="4"/>
  <c r="M163" i="4"/>
  <c r="AW162" i="4"/>
  <c r="AI162" i="4"/>
  <c r="AH162" i="4"/>
  <c r="N162" i="4"/>
  <c r="M162" i="4"/>
  <c r="AW161" i="4"/>
  <c r="AI161" i="4"/>
  <c r="AH161" i="4"/>
  <c r="N161" i="4"/>
  <c r="M161" i="4"/>
  <c r="BB160" i="4"/>
  <c r="AW160" i="4"/>
  <c r="AI160" i="4"/>
  <c r="AH160" i="4"/>
  <c r="N160" i="4"/>
  <c r="M160" i="4"/>
  <c r="AW159" i="4"/>
  <c r="AI159" i="4"/>
  <c r="AH159" i="4"/>
  <c r="N159" i="4"/>
  <c r="M159" i="4"/>
  <c r="AW157" i="4"/>
  <c r="AI157" i="4"/>
  <c r="AH157" i="4"/>
  <c r="N157" i="4"/>
  <c r="M157" i="4"/>
  <c r="AW156" i="4"/>
  <c r="AI156" i="4"/>
  <c r="AH156" i="4"/>
  <c r="N156" i="4"/>
  <c r="M156" i="4"/>
  <c r="AW155" i="4"/>
  <c r="AI155" i="4"/>
  <c r="AH155" i="4"/>
  <c r="N155" i="4"/>
  <c r="M155" i="4"/>
  <c r="AW154" i="4"/>
  <c r="AI154" i="4"/>
  <c r="AH154" i="4"/>
  <c r="N154" i="4"/>
  <c r="M154" i="4"/>
  <c r="AW153" i="4"/>
  <c r="AW152" i="4"/>
  <c r="AI152" i="4"/>
  <c r="AH152" i="4"/>
  <c r="N152" i="4"/>
  <c r="M152" i="4"/>
  <c r="AW151" i="4"/>
  <c r="AI151" i="4"/>
  <c r="AH151" i="4"/>
  <c r="N151" i="4"/>
  <c r="M151" i="4"/>
  <c r="AW150" i="4"/>
  <c r="AI150" i="4"/>
  <c r="AH150" i="4"/>
  <c r="N150" i="4"/>
  <c r="M150" i="4"/>
  <c r="AW149" i="4"/>
  <c r="AI149" i="4"/>
  <c r="AH149" i="4"/>
  <c r="N149" i="4"/>
  <c r="M149" i="4"/>
  <c r="AW148" i="4"/>
  <c r="AI148" i="4"/>
  <c r="AH148" i="4"/>
  <c r="N148" i="4"/>
  <c r="M148" i="4"/>
  <c r="AW147" i="4"/>
  <c r="AW141" i="4"/>
  <c r="AI141" i="4"/>
  <c r="AH141" i="4"/>
  <c r="N141" i="4"/>
  <c r="M141" i="4"/>
  <c r="AW140" i="4"/>
  <c r="AI140" i="4"/>
  <c r="AH140" i="4"/>
  <c r="N140" i="4"/>
  <c r="M140" i="4"/>
  <c r="AW139" i="4"/>
  <c r="AI139" i="4"/>
  <c r="AH139" i="4"/>
  <c r="N139" i="4"/>
  <c r="M139" i="4"/>
  <c r="AW138" i="4"/>
  <c r="AI138" i="4"/>
  <c r="AH138" i="4"/>
  <c r="N138" i="4"/>
  <c r="M138" i="4"/>
  <c r="AW137" i="4"/>
  <c r="AI137" i="4"/>
  <c r="AH137" i="4"/>
  <c r="N137" i="4"/>
  <c r="M137" i="4"/>
  <c r="AW136" i="4"/>
  <c r="AW135" i="4"/>
  <c r="AI135" i="4"/>
  <c r="AH135" i="4"/>
  <c r="N135" i="4"/>
  <c r="M135" i="4"/>
  <c r="AW134" i="4"/>
  <c r="AI134" i="4"/>
  <c r="AH134" i="4"/>
  <c r="N134" i="4"/>
  <c r="M134" i="4"/>
  <c r="AW133" i="4"/>
  <c r="AI133" i="4"/>
  <c r="AH133" i="4"/>
  <c r="N133" i="4"/>
  <c r="M133" i="4"/>
  <c r="AW132" i="4"/>
  <c r="AW131" i="4"/>
  <c r="AI131" i="4"/>
  <c r="AH131" i="4"/>
  <c r="N131" i="4"/>
  <c r="M131" i="4"/>
  <c r="AW130" i="4"/>
  <c r="AI130" i="4"/>
  <c r="AH130" i="4"/>
  <c r="N130" i="4"/>
  <c r="M130" i="4"/>
  <c r="AW129" i="4"/>
  <c r="AI129" i="4"/>
  <c r="AH129" i="4"/>
  <c r="N129" i="4"/>
  <c r="M129" i="4"/>
  <c r="AW128" i="4"/>
  <c r="AW127" i="4"/>
  <c r="AI127" i="4"/>
  <c r="AH127" i="4"/>
  <c r="N127" i="4"/>
  <c r="M127" i="4"/>
  <c r="AW126" i="4"/>
  <c r="AI126" i="4"/>
  <c r="AH126" i="4"/>
  <c r="N126" i="4"/>
  <c r="M126" i="4"/>
  <c r="AW125" i="4"/>
  <c r="AI125" i="4"/>
  <c r="AH125" i="4"/>
  <c r="N125" i="4"/>
  <c r="M125" i="4"/>
  <c r="AW124" i="4"/>
  <c r="AI124" i="4"/>
  <c r="AH124" i="4"/>
  <c r="N124" i="4"/>
  <c r="M124" i="4"/>
  <c r="AW123" i="4"/>
  <c r="AI123" i="4"/>
  <c r="AH123" i="4"/>
  <c r="N123" i="4"/>
  <c r="M123" i="4"/>
  <c r="AW122" i="4"/>
  <c r="AI122" i="4"/>
  <c r="AH122" i="4"/>
  <c r="N122" i="4"/>
  <c r="M122" i="4"/>
  <c r="AW121" i="4"/>
  <c r="AI121" i="4"/>
  <c r="AH121" i="4"/>
  <c r="N121" i="4"/>
  <c r="M121" i="4"/>
  <c r="AW120" i="4"/>
  <c r="AW119" i="4"/>
  <c r="AI119" i="4"/>
  <c r="AH119" i="4"/>
  <c r="N119" i="4"/>
  <c r="M119" i="4"/>
  <c r="AW118" i="4"/>
  <c r="AI118" i="4"/>
  <c r="AH118" i="4"/>
  <c r="N118" i="4"/>
  <c r="M118" i="4"/>
  <c r="AW117" i="4"/>
  <c r="AI117" i="4"/>
  <c r="AH117" i="4"/>
  <c r="N117" i="4"/>
  <c r="M117" i="4"/>
  <c r="AW116" i="4"/>
  <c r="AI116" i="4"/>
  <c r="AH116" i="4"/>
  <c r="N116" i="4"/>
  <c r="M116" i="4"/>
  <c r="AW115" i="4"/>
  <c r="AI115" i="4"/>
  <c r="AH115" i="4"/>
  <c r="N115" i="4"/>
  <c r="M115" i="4"/>
  <c r="AW113" i="4"/>
  <c r="AI113" i="4"/>
  <c r="AH113" i="4"/>
  <c r="AW112" i="4"/>
  <c r="AI112" i="4"/>
  <c r="AH112" i="4"/>
  <c r="N112" i="4"/>
  <c r="M112" i="4"/>
  <c r="AW111" i="4"/>
  <c r="AW110" i="4"/>
  <c r="AI110" i="4"/>
  <c r="AH110" i="4"/>
  <c r="N110" i="4"/>
  <c r="M110" i="4"/>
  <c r="AW109" i="4"/>
  <c r="AI109" i="4"/>
  <c r="AH109" i="4"/>
  <c r="N109" i="4"/>
  <c r="M109" i="4"/>
  <c r="AW108" i="4"/>
  <c r="AI108" i="4"/>
  <c r="AH108" i="4"/>
  <c r="N108" i="4"/>
  <c r="M108" i="4"/>
  <c r="AW107" i="4"/>
  <c r="AI107" i="4"/>
  <c r="AH107" i="4"/>
  <c r="N107" i="4"/>
  <c r="M107" i="4"/>
  <c r="AW106" i="4"/>
  <c r="AI106" i="4"/>
  <c r="AH106" i="4"/>
  <c r="N106" i="4"/>
  <c r="M106" i="4"/>
  <c r="AW105" i="4"/>
  <c r="AI105" i="4"/>
  <c r="AH105" i="4"/>
  <c r="N105" i="4"/>
  <c r="M105" i="4"/>
  <c r="AW104" i="4"/>
  <c r="AW99" i="4"/>
  <c r="AI99" i="4"/>
  <c r="AH99" i="4"/>
  <c r="N99" i="4"/>
  <c r="M99" i="4"/>
  <c r="AW98" i="4"/>
  <c r="AI98" i="4"/>
  <c r="AH98" i="4"/>
  <c r="N98" i="4"/>
  <c r="M98" i="4"/>
  <c r="AW97" i="4"/>
  <c r="AW96" i="4"/>
  <c r="AI96" i="4"/>
  <c r="AH96" i="4"/>
  <c r="N96" i="4"/>
  <c r="M96" i="4"/>
  <c r="AW95" i="4"/>
  <c r="AI95" i="4"/>
  <c r="AH95" i="4"/>
  <c r="N95" i="4"/>
  <c r="M95" i="4"/>
  <c r="AW94" i="4"/>
  <c r="AI94" i="4"/>
  <c r="AH94" i="4"/>
  <c r="N94" i="4"/>
  <c r="M94" i="4"/>
  <c r="AW93" i="4"/>
  <c r="AI93" i="4"/>
  <c r="AH93" i="4"/>
  <c r="N93" i="4"/>
  <c r="M93" i="4"/>
  <c r="AW92" i="4"/>
  <c r="AI92" i="4"/>
  <c r="AH92" i="4"/>
  <c r="N92" i="4"/>
  <c r="M92" i="4"/>
  <c r="AW91" i="4"/>
  <c r="AI91" i="4"/>
  <c r="AH91" i="4"/>
  <c r="N91" i="4"/>
  <c r="M91" i="4"/>
  <c r="AW89" i="4"/>
  <c r="AI89" i="4"/>
  <c r="AH89" i="4"/>
  <c r="N89" i="4"/>
  <c r="M89" i="4"/>
  <c r="AW88" i="4"/>
  <c r="AI88" i="4"/>
  <c r="AH88" i="4"/>
  <c r="N88" i="4"/>
  <c r="M88" i="4"/>
  <c r="AW87" i="4"/>
  <c r="N87" i="4"/>
  <c r="M87" i="4"/>
  <c r="AW86" i="4"/>
  <c r="AI86" i="4"/>
  <c r="AH86" i="4"/>
  <c r="N86" i="4"/>
  <c r="M86" i="4"/>
  <c r="AW85" i="4"/>
  <c r="AI85" i="4"/>
  <c r="AH85" i="4"/>
  <c r="N85" i="4"/>
  <c r="M85" i="4"/>
  <c r="AW83" i="4"/>
  <c r="AI83" i="4"/>
  <c r="AH83" i="4"/>
  <c r="N83" i="4"/>
  <c r="M83" i="4"/>
  <c r="AW82" i="4"/>
  <c r="AI82" i="4"/>
  <c r="AH82" i="4"/>
  <c r="N82" i="4"/>
  <c r="M82" i="4"/>
  <c r="AW81" i="4"/>
  <c r="AI81" i="4"/>
  <c r="AH81" i="4"/>
  <c r="N81" i="4"/>
  <c r="M81" i="4"/>
  <c r="AW80" i="4"/>
  <c r="AI80" i="4"/>
  <c r="AH80" i="4"/>
  <c r="N80" i="4"/>
  <c r="M80" i="4"/>
  <c r="AW79" i="4"/>
  <c r="AI79" i="4"/>
  <c r="AH79" i="4"/>
  <c r="N79" i="4"/>
  <c r="M79" i="4"/>
  <c r="AW78" i="4"/>
  <c r="AI78" i="4"/>
  <c r="AH78" i="4"/>
  <c r="N78" i="4"/>
  <c r="M78" i="4"/>
  <c r="AW77" i="4"/>
  <c r="AI77" i="4"/>
  <c r="AH77" i="4"/>
  <c r="N77" i="4"/>
  <c r="M77" i="4"/>
  <c r="AW76" i="4"/>
  <c r="AI76" i="4"/>
  <c r="AH76" i="4"/>
  <c r="N76" i="4"/>
  <c r="M76" i="4"/>
  <c r="AW75" i="4"/>
  <c r="AI75" i="4"/>
  <c r="AH75" i="4"/>
  <c r="N75" i="4"/>
  <c r="M75" i="4"/>
  <c r="AW73" i="4"/>
  <c r="AI73" i="4"/>
  <c r="AH73" i="4"/>
  <c r="N73" i="4"/>
  <c r="M73" i="4"/>
  <c r="AW72" i="4"/>
  <c r="AI72" i="4"/>
  <c r="AH72" i="4"/>
  <c r="N72" i="4"/>
  <c r="M72" i="4"/>
  <c r="AW71" i="4"/>
  <c r="AI71" i="4"/>
  <c r="AH71" i="4"/>
  <c r="N71" i="4"/>
  <c r="M71" i="4"/>
  <c r="AW65" i="4"/>
  <c r="AI65" i="4"/>
  <c r="AH65" i="4"/>
  <c r="N65" i="4"/>
  <c r="M65" i="4"/>
  <c r="AW64" i="4"/>
  <c r="AI64" i="4"/>
  <c r="AH64" i="4"/>
  <c r="N64" i="4"/>
  <c r="M64" i="4"/>
  <c r="AW63" i="4"/>
  <c r="AI63" i="4"/>
  <c r="AH63" i="4"/>
  <c r="N63" i="4"/>
  <c r="M63" i="4"/>
  <c r="AW62" i="4"/>
  <c r="AI62" i="4"/>
  <c r="AH62" i="4"/>
  <c r="N62" i="4"/>
  <c r="M62" i="4"/>
  <c r="AW60" i="4"/>
  <c r="AI60" i="4"/>
  <c r="AH60" i="4"/>
  <c r="N60" i="4"/>
  <c r="M60" i="4"/>
  <c r="AW59" i="4"/>
  <c r="AI59" i="4"/>
  <c r="AH59" i="4"/>
  <c r="N59" i="4"/>
  <c r="M59" i="4"/>
  <c r="AW58" i="4"/>
  <c r="AI58" i="4"/>
  <c r="AH58" i="4"/>
  <c r="N58" i="4"/>
  <c r="M58" i="4"/>
  <c r="AW57" i="4"/>
  <c r="AI57" i="4"/>
  <c r="AH57" i="4"/>
  <c r="N57" i="4"/>
  <c r="M57" i="4"/>
  <c r="AI29" i="5" l="1"/>
  <c r="AK29" i="5"/>
  <c r="AM29" i="5"/>
  <c r="AO29" i="5"/>
  <c r="AN29" i="5" s="1"/>
  <c r="AP29" i="5"/>
  <c r="AJ29" i="5"/>
  <c r="AL29" i="5"/>
  <c r="AY29" i="5"/>
  <c r="AT29" i="5"/>
  <c r="AZ29" i="5"/>
  <c r="AH29" i="5"/>
  <c r="AW56" i="4"/>
  <c r="AI56" i="4"/>
  <c r="AH56" i="4"/>
  <c r="N56" i="4"/>
  <c r="M56" i="4"/>
  <c r="AW55" i="4"/>
  <c r="AI55" i="4"/>
  <c r="AH55" i="4"/>
  <c r="N55" i="4"/>
  <c r="M55" i="4"/>
  <c r="K30" i="5" l="1"/>
  <c r="M30" i="5"/>
  <c r="BC29" i="5"/>
  <c r="AW53" i="4"/>
  <c r="AI53" i="4"/>
  <c r="AH53" i="4"/>
  <c r="N53" i="4"/>
  <c r="M53" i="4"/>
  <c r="AW52" i="4"/>
  <c r="AI52" i="4"/>
  <c r="AH52" i="4"/>
  <c r="N52" i="4"/>
  <c r="M52" i="4"/>
  <c r="AW51" i="4"/>
  <c r="AI51" i="4"/>
  <c r="AH51" i="4"/>
  <c r="N51" i="4"/>
  <c r="M51" i="4"/>
  <c r="AW50" i="4"/>
  <c r="AI50" i="4"/>
  <c r="AH50" i="4"/>
  <c r="N50" i="4"/>
  <c r="M50" i="4"/>
  <c r="AW49" i="4"/>
  <c r="AI49" i="4"/>
  <c r="AH49" i="4"/>
  <c r="N49" i="4"/>
  <c r="M49" i="4"/>
  <c r="AW48" i="4"/>
  <c r="AI48" i="4"/>
  <c r="AH48" i="4"/>
  <c r="N48" i="4"/>
  <c r="M48" i="4"/>
  <c r="AW47" i="4"/>
  <c r="AI47" i="4"/>
  <c r="AH47" i="4"/>
  <c r="N47" i="4"/>
  <c r="M47" i="4"/>
  <c r="AW46" i="4"/>
  <c r="AI46" i="4"/>
  <c r="AH46" i="4"/>
  <c r="N46" i="4"/>
  <c r="M46" i="4"/>
  <c r="AW44" i="4"/>
  <c r="AI44" i="4"/>
  <c r="AH44" i="4"/>
  <c r="N44" i="4"/>
  <c r="M44" i="4"/>
  <c r="AW43" i="4"/>
  <c r="AI43" i="4"/>
  <c r="AH43" i="4"/>
  <c r="N43" i="4"/>
  <c r="M43" i="4"/>
  <c r="AW42" i="4"/>
  <c r="AI42" i="4"/>
  <c r="AH42" i="4"/>
  <c r="N42" i="4"/>
  <c r="M42" i="4"/>
  <c r="AW41" i="4"/>
  <c r="AI41" i="4"/>
  <c r="AH41" i="4"/>
  <c r="N41" i="4"/>
  <c r="M41" i="4"/>
  <c r="AW39" i="4"/>
  <c r="AI39" i="4"/>
  <c r="AH39" i="4"/>
  <c r="N39" i="4"/>
  <c r="M39" i="4"/>
  <c r="AW38" i="4"/>
  <c r="AI38" i="4"/>
  <c r="AH38" i="4"/>
  <c r="N38" i="4"/>
  <c r="M38" i="4"/>
  <c r="AW37" i="4"/>
  <c r="AI37" i="4"/>
  <c r="AH37" i="4"/>
  <c r="N37" i="4"/>
  <c r="M37" i="4"/>
  <c r="AW36" i="4"/>
  <c r="AI36" i="4"/>
  <c r="AH36" i="4"/>
  <c r="N36" i="4"/>
  <c r="M36" i="4"/>
  <c r="AW35" i="4"/>
  <c r="AI35" i="4"/>
  <c r="AH35" i="4"/>
  <c r="N35" i="4"/>
  <c r="M35" i="4"/>
  <c r="BG28" i="4" l="1"/>
  <c r="BF28" i="4"/>
  <c r="G56" i="27" s="1"/>
  <c r="BC28" i="4"/>
  <c r="I56" i="27" s="1"/>
  <c r="BB28" i="4"/>
  <c r="H56" i="27" s="1"/>
  <c r="BA28" i="4"/>
  <c r="AZ28" i="4"/>
  <c r="AY28" i="4"/>
  <c r="AX28" i="4"/>
  <c r="AW28" i="4"/>
  <c r="AV28" i="4"/>
  <c r="AU28" i="4"/>
  <c r="AT28" i="4"/>
  <c r="AS28" i="4"/>
  <c r="AR28" i="4"/>
  <c r="F56" i="27"/>
  <c r="BG27" i="4"/>
  <c r="BF27" i="4"/>
  <c r="G55" i="27" s="1"/>
  <c r="BC27" i="4"/>
  <c r="I55" i="27" s="1"/>
  <c r="BB27" i="4"/>
  <c r="H55" i="27" s="1"/>
  <c r="BA27" i="4"/>
  <c r="AZ27" i="4"/>
  <c r="AY27" i="4"/>
  <c r="AX27" i="4"/>
  <c r="AW27" i="4"/>
  <c r="AV27" i="4"/>
  <c r="AU27" i="4"/>
  <c r="AT27" i="4"/>
  <c r="AS27" i="4"/>
  <c r="AR27" i="4"/>
  <c r="F55" i="27"/>
  <c r="BG26" i="4"/>
  <c r="BF26" i="4"/>
  <c r="G54" i="27" s="1"/>
  <c r="BC26" i="4"/>
  <c r="I54" i="27" s="1"/>
  <c r="BB26" i="4"/>
  <c r="H54" i="27" s="1"/>
  <c r="BA26" i="4"/>
  <c r="AZ26" i="4"/>
  <c r="AY26" i="4"/>
  <c r="AX26" i="4"/>
  <c r="AW26" i="4"/>
  <c r="AV26" i="4"/>
  <c r="AU26" i="4"/>
  <c r="AT26" i="4"/>
  <c r="AS26" i="4"/>
  <c r="AR26" i="4"/>
  <c r="F54" i="27"/>
  <c r="BG25" i="4"/>
  <c r="BF25" i="4"/>
  <c r="G53" i="27" s="1"/>
  <c r="BC25" i="4"/>
  <c r="I53" i="27" s="1"/>
  <c r="BB25" i="4"/>
  <c r="H53" i="27" s="1"/>
  <c r="BA25" i="4"/>
  <c r="AZ25" i="4"/>
  <c r="AY25" i="4"/>
  <c r="AX25" i="4"/>
  <c r="AW25" i="4"/>
  <c r="AV25" i="4"/>
  <c r="AU25" i="4"/>
  <c r="AT25" i="4"/>
  <c r="AS25" i="4"/>
  <c r="AR25" i="4"/>
  <c r="F53" i="27"/>
  <c r="BG24" i="4"/>
  <c r="BF24" i="4"/>
  <c r="G52" i="27" s="1"/>
  <c r="BC24" i="4"/>
  <c r="I52" i="27" s="1"/>
  <c r="BB24" i="4"/>
  <c r="H52" i="27" s="1"/>
  <c r="BA24" i="4"/>
  <c r="AZ24" i="4"/>
  <c r="AY24" i="4"/>
  <c r="AX24" i="4"/>
  <c r="AW24" i="4"/>
  <c r="AV24" i="4"/>
  <c r="AU24" i="4"/>
  <c r="AT24" i="4"/>
  <c r="AS24" i="4"/>
  <c r="AR24" i="4"/>
  <c r="F52" i="27"/>
  <c r="J55" i="27" l="1"/>
  <c r="J53" i="27"/>
  <c r="J52" i="27"/>
  <c r="J54" i="27"/>
  <c r="J56" i="27"/>
  <c r="BG23" i="4"/>
  <c r="BF23" i="4"/>
  <c r="G51" i="27" s="1"/>
  <c r="BC23" i="4"/>
  <c r="I51" i="27" s="1"/>
  <c r="BB23" i="4"/>
  <c r="H51" i="27" s="1"/>
  <c r="BA23" i="4"/>
  <c r="AZ23" i="4"/>
  <c r="AY23" i="4"/>
  <c r="AX23" i="4"/>
  <c r="AW23" i="4" s="1"/>
  <c r="AV23" i="4"/>
  <c r="AU23" i="4"/>
  <c r="AT23" i="4"/>
  <c r="AS23" i="4"/>
  <c r="AR23" i="4"/>
  <c r="BG22" i="4"/>
  <c r="BF22" i="4"/>
  <c r="G50" i="27" s="1"/>
  <c r="BC22" i="4"/>
  <c r="I50" i="27" s="1"/>
  <c r="BB22" i="4"/>
  <c r="H50" i="27" s="1"/>
  <c r="BA22" i="4"/>
  <c r="AZ22" i="4"/>
  <c r="AY22" i="4"/>
  <c r="AX22" i="4"/>
  <c r="AW22" i="4"/>
  <c r="AV22" i="4"/>
  <c r="AU22" i="4"/>
  <c r="AT22" i="4"/>
  <c r="AS22" i="4"/>
  <c r="AR22" i="4"/>
  <c r="F50" i="27"/>
  <c r="BG21" i="4"/>
  <c r="BF21" i="4"/>
  <c r="G49" i="27" s="1"/>
  <c r="BC21" i="4"/>
  <c r="I49" i="27" s="1"/>
  <c r="BB21" i="4"/>
  <c r="H49" i="27" s="1"/>
  <c r="BA21" i="4"/>
  <c r="AZ21" i="4"/>
  <c r="AY21" i="4"/>
  <c r="AX21" i="4"/>
  <c r="AW21" i="4"/>
  <c r="AV21" i="4"/>
  <c r="AU21" i="4"/>
  <c r="AT21" i="4"/>
  <c r="AS21" i="4"/>
  <c r="AR21" i="4"/>
  <c r="F49" i="27"/>
  <c r="BG20" i="4"/>
  <c r="BF20" i="4"/>
  <c r="G48" i="27" s="1"/>
  <c r="BC20" i="4"/>
  <c r="I48" i="27" s="1"/>
  <c r="BB20" i="4"/>
  <c r="H48" i="27" s="1"/>
  <c r="BA20" i="4"/>
  <c r="AZ20" i="4"/>
  <c r="AY20" i="4"/>
  <c r="AX20" i="4"/>
  <c r="AW20" i="4"/>
  <c r="AV20" i="4"/>
  <c r="AU20" i="4"/>
  <c r="AT20" i="4"/>
  <c r="AS20" i="4"/>
  <c r="AR20" i="4"/>
  <c r="F48" i="27"/>
  <c r="BG19" i="4"/>
  <c r="BF19" i="4"/>
  <c r="G47" i="27" s="1"/>
  <c r="BC19" i="4"/>
  <c r="I47" i="27" s="1"/>
  <c r="BB19" i="4"/>
  <c r="H47" i="27" s="1"/>
  <c r="BA19" i="4"/>
  <c r="AZ19" i="4"/>
  <c r="AY19" i="4"/>
  <c r="AX19" i="4"/>
  <c r="AW19" i="4"/>
  <c r="AV19" i="4"/>
  <c r="AU19" i="4"/>
  <c r="AT19" i="4"/>
  <c r="AS19" i="4"/>
  <c r="AR19" i="4"/>
  <c r="F47" i="27"/>
  <c r="BG18" i="4"/>
  <c r="BF18" i="4"/>
  <c r="G46" i="27" s="1"/>
  <c r="BC18" i="4"/>
  <c r="I46" i="27" s="1"/>
  <c r="BB18" i="4"/>
  <c r="H46" i="27" s="1"/>
  <c r="BA18" i="4"/>
  <c r="AZ18" i="4"/>
  <c r="AY18" i="4"/>
  <c r="AX18" i="4"/>
  <c r="AW18" i="4"/>
  <c r="AV18" i="4"/>
  <c r="AU18" i="4"/>
  <c r="AT18" i="4"/>
  <c r="AS18" i="4"/>
  <c r="AR18" i="4"/>
  <c r="F46" i="27"/>
  <c r="BG17" i="4"/>
  <c r="BF17" i="4"/>
  <c r="G45" i="27" s="1"/>
  <c r="BC17" i="4"/>
  <c r="I45" i="27" s="1"/>
  <c r="BB17" i="4"/>
  <c r="H45" i="27" s="1"/>
  <c r="BA17" i="4"/>
  <c r="AZ17" i="4"/>
  <c r="AY17" i="4"/>
  <c r="AX17" i="4"/>
  <c r="AW17" i="4"/>
  <c r="AV17" i="4"/>
  <c r="AU17" i="4"/>
  <c r="AT17" i="4"/>
  <c r="AS17" i="4"/>
  <c r="AR17" i="4"/>
  <c r="F45" i="27"/>
  <c r="BG16" i="4"/>
  <c r="BF16" i="4"/>
  <c r="G44" i="27" s="1"/>
  <c r="BC16" i="4"/>
  <c r="I44" i="27" s="1"/>
  <c r="BB16" i="4"/>
  <c r="H44" i="27" s="1"/>
  <c r="BA16" i="4"/>
  <c r="AZ16" i="4"/>
  <c r="AY16" i="4"/>
  <c r="AX16" i="4"/>
  <c r="AW16" i="4"/>
  <c r="AV16" i="4"/>
  <c r="AU16" i="4"/>
  <c r="AT16" i="4"/>
  <c r="AS16" i="4"/>
  <c r="AR16" i="4"/>
  <c r="F44" i="27"/>
  <c r="BG15" i="4"/>
  <c r="BF15" i="4"/>
  <c r="G43" i="27" s="1"/>
  <c r="BC15" i="4"/>
  <c r="I43" i="27" s="1"/>
  <c r="BB15" i="4"/>
  <c r="H43" i="27" s="1"/>
  <c r="BA15" i="4"/>
  <c r="AZ15" i="4"/>
  <c r="AY15" i="4"/>
  <c r="AX15" i="4"/>
  <c r="AW15" i="4"/>
  <c r="AV15" i="4"/>
  <c r="AU15" i="4"/>
  <c r="AT15" i="4"/>
  <c r="AS15" i="4"/>
  <c r="AR15" i="4"/>
  <c r="F43" i="27"/>
  <c r="BG14" i="4"/>
  <c r="BF14" i="4"/>
  <c r="G42" i="27" s="1"/>
  <c r="BC14" i="4"/>
  <c r="I42" i="27" s="1"/>
  <c r="BB14" i="4"/>
  <c r="H42" i="27" s="1"/>
  <c r="BA14" i="4"/>
  <c r="AZ14" i="4"/>
  <c r="AY14" i="4"/>
  <c r="AX14" i="4"/>
  <c r="AW14" i="4"/>
  <c r="AV14" i="4"/>
  <c r="AU14" i="4"/>
  <c r="AT14" i="4"/>
  <c r="AS14" i="4"/>
  <c r="AR14" i="4"/>
  <c r="F42" i="27"/>
  <c r="BG13" i="4"/>
  <c r="BF13" i="4"/>
  <c r="G41" i="27" s="1"/>
  <c r="BC13" i="4"/>
  <c r="I41" i="27" s="1"/>
  <c r="BB13" i="4"/>
  <c r="H41" i="27" s="1"/>
  <c r="BA13" i="4"/>
  <c r="AZ13" i="4"/>
  <c r="AY13" i="4"/>
  <c r="AX13" i="4"/>
  <c r="AW13" i="4"/>
  <c r="AV13" i="4"/>
  <c r="AU13" i="4"/>
  <c r="AT13" i="4"/>
  <c r="AS13" i="4"/>
  <c r="AR13" i="4"/>
  <c r="F41" i="27"/>
  <c r="BG12" i="4"/>
  <c r="BF12" i="4"/>
  <c r="G40" i="27" s="1"/>
  <c r="BC12" i="4"/>
  <c r="I40" i="27" s="1"/>
  <c r="BB12" i="4"/>
  <c r="H40" i="27" s="1"/>
  <c r="BA12" i="4"/>
  <c r="AZ12" i="4"/>
  <c r="AY12" i="4"/>
  <c r="AX12" i="4"/>
  <c r="AW12" i="4"/>
  <c r="AV12" i="4"/>
  <c r="AU12" i="4"/>
  <c r="AT12" i="4"/>
  <c r="AS12" i="4"/>
  <c r="AR12" i="4"/>
  <c r="F40" i="27"/>
  <c r="BG11" i="4"/>
  <c r="BF11" i="4"/>
  <c r="G39" i="27" s="1"/>
  <c r="BC11" i="4"/>
  <c r="I39" i="27" s="1"/>
  <c r="BB11" i="4"/>
  <c r="H39" i="27" s="1"/>
  <c r="BA11" i="4"/>
  <c r="AZ11" i="4"/>
  <c r="AY11" i="4"/>
  <c r="AX11" i="4"/>
  <c r="AW11" i="4"/>
  <c r="AV11" i="4"/>
  <c r="AU11" i="4"/>
  <c r="AT11" i="4"/>
  <c r="AS11" i="4"/>
  <c r="AR11" i="4"/>
  <c r="F39" i="27"/>
  <c r="BG10" i="4"/>
  <c r="BF10" i="4"/>
  <c r="G38" i="27" s="1"/>
  <c r="BC10" i="4"/>
  <c r="I38" i="27" s="1"/>
  <c r="BB10" i="4"/>
  <c r="H38" i="27" s="1"/>
  <c r="BA10" i="4"/>
  <c r="AZ10" i="4"/>
  <c r="AY10" i="4"/>
  <c r="AX10" i="4"/>
  <c r="AW10" i="4"/>
  <c r="AV10" i="4"/>
  <c r="AU10" i="4"/>
  <c r="AT10" i="4"/>
  <c r="AS10" i="4"/>
  <c r="AR10" i="4"/>
  <c r="F38" i="27"/>
  <c r="BG9" i="4"/>
  <c r="BF9" i="4"/>
  <c r="G37" i="27" s="1"/>
  <c r="BC9" i="4"/>
  <c r="I37" i="27" s="1"/>
  <c r="BB9" i="4"/>
  <c r="H37" i="27" s="1"/>
  <c r="BA9" i="4"/>
  <c r="AZ9" i="4"/>
  <c r="AY9" i="4"/>
  <c r="AX9" i="4"/>
  <c r="AW9" i="4"/>
  <c r="AV9" i="4"/>
  <c r="AU9" i="4"/>
  <c r="AT9" i="4"/>
  <c r="AS9" i="4"/>
  <c r="AR9" i="4"/>
  <c r="F37" i="27"/>
  <c r="BG8" i="4"/>
  <c r="BF8" i="4"/>
  <c r="G36" i="27" s="1"/>
  <c r="BC8" i="4"/>
  <c r="I36" i="27" s="1"/>
  <c r="BB8" i="4"/>
  <c r="H36" i="27" s="1"/>
  <c r="BA8" i="4"/>
  <c r="AZ8" i="4"/>
  <c r="AY8" i="4"/>
  <c r="AX8" i="4"/>
  <c r="AW8" i="4"/>
  <c r="AV8" i="4"/>
  <c r="AU8" i="4"/>
  <c r="AT8" i="4"/>
  <c r="AS8" i="4"/>
  <c r="AR8" i="4"/>
  <c r="F36" i="27"/>
  <c r="BG7" i="4"/>
  <c r="BF7" i="4"/>
  <c r="BC7" i="4"/>
  <c r="BB7" i="4"/>
  <c r="BA7" i="4"/>
  <c r="AZ7" i="4"/>
  <c r="AZ29" i="4" s="1"/>
  <c r="AY7" i="4"/>
  <c r="AX7" i="4"/>
  <c r="AW7" i="4"/>
  <c r="AW29" i="4" s="1"/>
  <c r="AV7" i="4"/>
  <c r="AV29" i="4" s="1"/>
  <c r="AU7" i="4"/>
  <c r="AT7" i="4"/>
  <c r="AS7" i="4"/>
  <c r="AS29" i="4" s="1"/>
  <c r="AR7" i="4"/>
  <c r="AR29" i="4" s="1"/>
  <c r="J41" i="27" l="1"/>
  <c r="J43" i="27"/>
  <c r="J45" i="27"/>
  <c r="J47" i="27"/>
  <c r="J49" i="27"/>
  <c r="J39" i="27"/>
  <c r="J37" i="27"/>
  <c r="AU29" i="4"/>
  <c r="G35" i="27"/>
  <c r="G57" i="27" s="1"/>
  <c r="BF29" i="4"/>
  <c r="BA29" i="4"/>
  <c r="BG29" i="4"/>
  <c r="AT29" i="4"/>
  <c r="J38" i="27"/>
  <c r="J40" i="27"/>
  <c r="J42" i="27"/>
  <c r="J44" i="27"/>
  <c r="J46" i="27"/>
  <c r="J48" i="27"/>
  <c r="J50" i="27"/>
  <c r="AX29" i="4"/>
  <c r="J36" i="27"/>
  <c r="AY29" i="4"/>
  <c r="BB29" i="4"/>
  <c r="H35" i="27"/>
  <c r="H57" i="27" s="1"/>
  <c r="F51" i="27"/>
  <c r="J51" i="27"/>
  <c r="BC29" i="4"/>
  <c r="I35" i="27"/>
  <c r="I57" i="27" s="1"/>
  <c r="O30" i="1" l="1"/>
  <c r="F35" i="27"/>
  <c r="F57" i="27" s="1"/>
  <c r="J35" i="27"/>
  <c r="J57" i="27" s="1"/>
  <c r="BJ186" i="10"/>
  <c r="AW186" i="10"/>
  <c r="AI186" i="10"/>
  <c r="AH186" i="10"/>
  <c r="N186" i="10"/>
  <c r="M186" i="10"/>
  <c r="BJ185" i="10"/>
  <c r="AW185" i="10"/>
  <c r="AI185" i="10"/>
  <c r="AH185" i="10"/>
  <c r="N185" i="10"/>
  <c r="M185" i="10"/>
  <c r="BJ184" i="10"/>
  <c r="AW184" i="10"/>
  <c r="AI184" i="10"/>
  <c r="AH184" i="10"/>
  <c r="N184" i="10"/>
  <c r="M184" i="10"/>
  <c r="BJ183" i="10"/>
  <c r="AW183" i="10"/>
  <c r="AI183" i="10"/>
  <c r="AH183" i="10"/>
  <c r="N183" i="10"/>
  <c r="M183" i="10"/>
  <c r="BJ182" i="10"/>
  <c r="AW182" i="10"/>
  <c r="AI182" i="10"/>
  <c r="AH182" i="10"/>
  <c r="N182" i="10"/>
  <c r="M182" i="10"/>
  <c r="BJ181" i="10"/>
  <c r="AW181" i="10"/>
  <c r="AI181" i="10"/>
  <c r="AH181" i="10"/>
  <c r="N181" i="10"/>
  <c r="M181" i="10"/>
  <c r="BJ180" i="10"/>
  <c r="AW180" i="10"/>
  <c r="AI180" i="10"/>
  <c r="AH180" i="10"/>
  <c r="N180" i="10"/>
  <c r="M180" i="10"/>
  <c r="BJ179" i="10"/>
  <c r="AW179" i="10"/>
  <c r="AI179" i="10"/>
  <c r="AH179" i="10"/>
  <c r="N179" i="10"/>
  <c r="M179" i="10"/>
  <c r="BJ178" i="10"/>
  <c r="AW178" i="10"/>
  <c r="AI178" i="10"/>
  <c r="AH178" i="10"/>
  <c r="N178" i="10"/>
  <c r="M178" i="10"/>
  <c r="BJ177" i="10"/>
  <c r="AW177" i="10"/>
  <c r="AI177" i="10"/>
  <c r="AH177" i="10"/>
  <c r="N177" i="10"/>
  <c r="M177" i="10"/>
  <c r="BJ176" i="10"/>
  <c r="AW176" i="10"/>
  <c r="AI176" i="10"/>
  <c r="AH176" i="10"/>
  <c r="N176" i="10"/>
  <c r="M176" i="10"/>
  <c r="BJ175" i="10"/>
  <c r="AW175" i="10"/>
  <c r="AI175" i="10"/>
  <c r="AH175" i="10"/>
  <c r="N175" i="10"/>
  <c r="M175" i="10"/>
  <c r="BJ174" i="10"/>
  <c r="AW174" i="10"/>
  <c r="AI174" i="10"/>
  <c r="AH174" i="10"/>
  <c r="N174" i="10"/>
  <c r="M174" i="10"/>
  <c r="BJ173" i="10"/>
  <c r="AW173" i="10"/>
  <c r="AI173" i="10"/>
  <c r="AH173" i="10"/>
  <c r="N173" i="10"/>
  <c r="M173" i="10"/>
  <c r="BJ172" i="10"/>
  <c r="AW172" i="10"/>
  <c r="AI172" i="10"/>
  <c r="AH172" i="10"/>
  <c r="N172" i="10"/>
  <c r="M172" i="10"/>
  <c r="BJ171" i="10"/>
  <c r="AW171" i="10"/>
  <c r="AI171" i="10"/>
  <c r="AH171" i="10"/>
  <c r="N171" i="10"/>
  <c r="M171" i="10"/>
  <c r="BJ170" i="10"/>
  <c r="AW170" i="10"/>
  <c r="AI170" i="10"/>
  <c r="AH170" i="10"/>
  <c r="N170" i="10"/>
  <c r="M170" i="10"/>
  <c r="BJ169" i="10"/>
  <c r="AW169" i="10"/>
  <c r="AI169" i="10"/>
  <c r="AH169" i="10"/>
  <c r="N169" i="10"/>
  <c r="M169" i="10"/>
  <c r="BJ168" i="10"/>
  <c r="AW168" i="10"/>
  <c r="AI168" i="10"/>
  <c r="AH168" i="10"/>
  <c r="N168" i="10"/>
  <c r="M168" i="10"/>
  <c r="BJ167" i="10"/>
  <c r="AW167" i="10"/>
  <c r="AI167" i="10"/>
  <c r="AH167" i="10"/>
  <c r="N167" i="10"/>
  <c r="M167" i="10"/>
  <c r="N30" i="1" l="1"/>
  <c r="AD30" i="1"/>
  <c r="BL30" i="4"/>
  <c r="BL29" i="4"/>
  <c r="BJ166" i="10"/>
  <c r="AW166" i="10"/>
  <c r="AI166" i="10"/>
  <c r="AH166" i="10"/>
  <c r="N166" i="10"/>
  <c r="M166" i="10"/>
  <c r="BJ165" i="10"/>
  <c r="AW165" i="10"/>
  <c r="AI165" i="10"/>
  <c r="AH165" i="10"/>
  <c r="N165" i="10"/>
  <c r="M165" i="10"/>
  <c r="BJ164" i="10"/>
  <c r="AW164" i="10"/>
  <c r="AI164" i="10"/>
  <c r="AH164" i="10"/>
  <c r="N164" i="10"/>
  <c r="M164" i="10"/>
  <c r="BJ163" i="10"/>
  <c r="AW163" i="10"/>
  <c r="AI163" i="10"/>
  <c r="AH163" i="10"/>
  <c r="N163" i="10"/>
  <c r="M163" i="10"/>
  <c r="BJ162" i="10"/>
  <c r="AW162" i="10"/>
  <c r="AI162" i="10"/>
  <c r="AH162" i="10"/>
  <c r="N162" i="10"/>
  <c r="M162" i="10"/>
  <c r="BJ161" i="10"/>
  <c r="AW161" i="10"/>
  <c r="AI161" i="10"/>
  <c r="AH161" i="10"/>
  <c r="N161" i="10"/>
  <c r="M161" i="10"/>
  <c r="BJ160" i="10"/>
  <c r="AW160" i="10"/>
  <c r="AI160" i="10"/>
  <c r="AH160" i="10"/>
  <c r="N160" i="10"/>
  <c r="M160" i="10"/>
  <c r="BJ159" i="10"/>
  <c r="AW159" i="10"/>
  <c r="AI159" i="10"/>
  <c r="AH159" i="10"/>
  <c r="N159" i="10"/>
  <c r="M159" i="10"/>
  <c r="BJ158" i="10"/>
  <c r="AW158" i="10"/>
  <c r="AI158" i="10"/>
  <c r="AH158" i="10"/>
  <c r="N158" i="10"/>
  <c r="M158" i="10"/>
  <c r="BJ157" i="10"/>
  <c r="AW157" i="10"/>
  <c r="AI157" i="10"/>
  <c r="AH157" i="10"/>
  <c r="N157" i="10"/>
  <c r="M157" i="10"/>
  <c r="BJ156" i="10"/>
  <c r="AW156" i="10"/>
  <c r="AI156" i="10"/>
  <c r="AH156" i="10"/>
  <c r="N156" i="10"/>
  <c r="M156" i="10"/>
  <c r="BJ155" i="10"/>
  <c r="AW155" i="10"/>
  <c r="AI155" i="10"/>
  <c r="AH155" i="10"/>
  <c r="N155" i="10"/>
  <c r="M155" i="10"/>
  <c r="BJ154" i="10"/>
  <c r="AW154" i="10"/>
  <c r="AI154" i="10"/>
  <c r="AH154" i="10"/>
  <c r="N154" i="10"/>
  <c r="M154" i="10"/>
  <c r="BJ147" i="10"/>
  <c r="AW147" i="10"/>
  <c r="AI147" i="10"/>
  <c r="AH147" i="10"/>
  <c r="N147" i="10"/>
  <c r="M147" i="10"/>
  <c r="BJ146" i="10"/>
  <c r="AW146" i="10"/>
  <c r="AI146" i="10"/>
  <c r="AH146" i="10"/>
  <c r="N146" i="10"/>
  <c r="M146" i="10"/>
  <c r="BJ145" i="10"/>
  <c r="AW145" i="10"/>
  <c r="AI145" i="10"/>
  <c r="AH145" i="10"/>
  <c r="N145" i="10"/>
  <c r="M145" i="10"/>
  <c r="BJ144" i="10"/>
  <c r="AW144" i="10"/>
  <c r="AI144" i="10"/>
  <c r="AH144" i="10"/>
  <c r="N144" i="10"/>
  <c r="M144" i="10"/>
  <c r="BJ143" i="10"/>
  <c r="AW143" i="10"/>
  <c r="AI143" i="10"/>
  <c r="AH143" i="10"/>
  <c r="N143" i="10"/>
  <c r="M143" i="10"/>
  <c r="BJ142" i="10"/>
  <c r="AW142" i="10"/>
  <c r="AI142" i="10"/>
  <c r="AH142" i="10"/>
  <c r="N142" i="10"/>
  <c r="M142" i="10"/>
  <c r="BJ141" i="10"/>
  <c r="AW141" i="10"/>
  <c r="AI141" i="10"/>
  <c r="AH141" i="10"/>
  <c r="N141" i="10"/>
  <c r="M141" i="10"/>
  <c r="BJ140" i="10"/>
  <c r="AW140" i="10"/>
  <c r="AI140" i="10"/>
  <c r="AH140" i="10"/>
  <c r="N140" i="10"/>
  <c r="M140" i="10"/>
  <c r="BJ139" i="10"/>
  <c r="AW139" i="10"/>
  <c r="AI139" i="10"/>
  <c r="AH139" i="10"/>
  <c r="N139" i="10"/>
  <c r="M139" i="10"/>
  <c r="BJ138" i="10"/>
  <c r="AW138" i="10"/>
  <c r="AI138" i="10"/>
  <c r="AH138" i="10"/>
  <c r="N138" i="10"/>
  <c r="M138" i="10"/>
  <c r="BJ137" i="10"/>
  <c r="AW137" i="10"/>
  <c r="AI137" i="10"/>
  <c r="AH137" i="10"/>
  <c r="N137" i="10"/>
  <c r="M137" i="10"/>
  <c r="BJ136" i="10"/>
  <c r="AW136" i="10"/>
  <c r="AI136" i="10"/>
  <c r="AH136" i="10"/>
  <c r="N136" i="10"/>
  <c r="M136" i="10"/>
  <c r="BJ135" i="10"/>
  <c r="AW135" i="10"/>
  <c r="AI135" i="10"/>
  <c r="AH135" i="10"/>
  <c r="N135" i="10"/>
  <c r="M135" i="10"/>
  <c r="BJ134" i="10"/>
  <c r="AW134" i="10"/>
  <c r="AI134" i="10"/>
  <c r="AH134" i="10"/>
  <c r="N134" i="10"/>
  <c r="M134" i="10"/>
  <c r="BJ133" i="10"/>
  <c r="AW133" i="10"/>
  <c r="AI133" i="10"/>
  <c r="AH133" i="10"/>
  <c r="N133" i="10"/>
  <c r="M133" i="10"/>
  <c r="BJ132" i="10"/>
  <c r="AW132" i="10"/>
  <c r="AI132" i="10"/>
  <c r="AH132" i="10"/>
  <c r="N132" i="10"/>
  <c r="M132" i="10"/>
  <c r="BJ131" i="10"/>
  <c r="AW131" i="10"/>
  <c r="AI131" i="10"/>
  <c r="AH131" i="10"/>
  <c r="N131" i="10"/>
  <c r="M131" i="10"/>
  <c r="BJ130" i="10"/>
  <c r="AW130" i="10"/>
  <c r="AI130" i="10"/>
  <c r="AH130" i="10"/>
  <c r="N130" i="10"/>
  <c r="M130" i="10"/>
  <c r="BJ129" i="10"/>
  <c r="AW129" i="10"/>
  <c r="AI129" i="10"/>
  <c r="AH129" i="10"/>
  <c r="N129" i="10"/>
  <c r="M129" i="10"/>
  <c r="BJ128" i="10"/>
  <c r="AW128" i="10"/>
  <c r="AI128" i="10"/>
  <c r="AH128" i="10"/>
  <c r="N128" i="10"/>
  <c r="M128" i="10"/>
  <c r="BJ127" i="10"/>
  <c r="AW127" i="10"/>
  <c r="AI127" i="10"/>
  <c r="AH127" i="10"/>
  <c r="N127" i="10"/>
  <c r="M127" i="10"/>
  <c r="BJ126" i="10"/>
  <c r="AW126" i="10"/>
  <c r="AI126" i="10"/>
  <c r="AH126" i="10"/>
  <c r="N126" i="10"/>
  <c r="M126" i="10"/>
  <c r="BJ125" i="10"/>
  <c r="AW125" i="10"/>
  <c r="AI125" i="10"/>
  <c r="AH125" i="10"/>
  <c r="N125" i="10"/>
  <c r="M125" i="10"/>
  <c r="BJ124" i="10"/>
  <c r="AW124" i="10"/>
  <c r="AI124" i="10"/>
  <c r="AH124" i="10"/>
  <c r="N124" i="10"/>
  <c r="M124" i="10"/>
  <c r="BJ123" i="10"/>
  <c r="AW123" i="10"/>
  <c r="AI123" i="10"/>
  <c r="AH123" i="10"/>
  <c r="N123" i="10"/>
  <c r="M123" i="10"/>
  <c r="BJ122" i="10"/>
  <c r="AW122" i="10"/>
  <c r="AI122" i="10"/>
  <c r="AH122" i="10"/>
  <c r="N122" i="10"/>
  <c r="M122" i="10"/>
  <c r="BJ121" i="10"/>
  <c r="AW121" i="10"/>
  <c r="AI121" i="10"/>
  <c r="AH121" i="10"/>
  <c r="N121" i="10"/>
  <c r="M121" i="10"/>
  <c r="BJ120" i="10"/>
  <c r="AW120" i="10"/>
  <c r="AI120" i="10"/>
  <c r="AH120" i="10"/>
  <c r="N120" i="10"/>
  <c r="M120" i="10"/>
  <c r="BJ119" i="10"/>
  <c r="AW119" i="10"/>
  <c r="AI119" i="10"/>
  <c r="AH119" i="10"/>
  <c r="N119" i="10"/>
  <c r="M119" i="10"/>
  <c r="BJ118" i="10"/>
  <c r="BB118" i="10"/>
  <c r="AW118" i="10"/>
  <c r="AI118" i="10"/>
  <c r="AH118" i="10"/>
  <c r="N118" i="10"/>
  <c r="M118" i="10"/>
  <c r="BJ117" i="10"/>
  <c r="AW117" i="10"/>
  <c r="AI117" i="10"/>
  <c r="AH117" i="10"/>
  <c r="N117" i="10"/>
  <c r="M117" i="10"/>
  <c r="BJ116" i="10"/>
  <c r="AW116" i="10"/>
  <c r="AI116" i="10"/>
  <c r="AH116" i="10"/>
  <c r="N116" i="10"/>
  <c r="M116" i="10"/>
  <c r="BJ115" i="10"/>
  <c r="AW115" i="10"/>
  <c r="AI115" i="10"/>
  <c r="AH115" i="10"/>
  <c r="N115" i="10"/>
  <c r="M115" i="10"/>
  <c r="BJ114" i="10"/>
  <c r="AW114" i="10"/>
  <c r="AI114" i="10"/>
  <c r="AH114" i="10"/>
  <c r="N114" i="10"/>
  <c r="M114" i="10"/>
  <c r="BJ113" i="10"/>
  <c r="AW113" i="10"/>
  <c r="AI113" i="10"/>
  <c r="AH113" i="10"/>
  <c r="N113" i="10"/>
  <c r="M113" i="10"/>
  <c r="BJ112" i="10"/>
  <c r="AW112" i="10"/>
  <c r="AI112" i="10"/>
  <c r="AH112" i="10"/>
  <c r="N112" i="10"/>
  <c r="M112" i="10"/>
  <c r="BJ111" i="10"/>
  <c r="AW111" i="10"/>
  <c r="AI111" i="10"/>
  <c r="AH111" i="10"/>
  <c r="N111" i="10"/>
  <c r="M111" i="10"/>
  <c r="BJ104" i="10"/>
  <c r="AW104" i="10"/>
  <c r="AI104" i="10"/>
  <c r="AH104" i="10"/>
  <c r="N104" i="10"/>
  <c r="M104" i="10"/>
  <c r="BJ103" i="10"/>
  <c r="AW103" i="10"/>
  <c r="AI103" i="10"/>
  <c r="AH103" i="10"/>
  <c r="N103" i="10"/>
  <c r="M103" i="10"/>
  <c r="BJ102" i="10"/>
  <c r="AW102" i="10"/>
  <c r="AI102" i="10"/>
  <c r="AH102" i="10"/>
  <c r="N102" i="10"/>
  <c r="M102" i="10"/>
  <c r="BJ101" i="10"/>
  <c r="AW101" i="10"/>
  <c r="AI101" i="10"/>
  <c r="AH101" i="10"/>
  <c r="N101" i="10"/>
  <c r="M101" i="10"/>
  <c r="BJ100" i="10"/>
  <c r="AW100" i="10"/>
  <c r="AI100" i="10"/>
  <c r="AH100" i="10"/>
  <c r="N100" i="10"/>
  <c r="M100" i="10"/>
  <c r="BJ99" i="10"/>
  <c r="AW99" i="10"/>
  <c r="AI99" i="10"/>
  <c r="AH99" i="10"/>
  <c r="N99" i="10"/>
  <c r="M99" i="10"/>
  <c r="BJ98" i="10"/>
  <c r="AW98" i="10"/>
  <c r="AI98" i="10"/>
  <c r="AH98" i="10"/>
  <c r="N98" i="10"/>
  <c r="M98" i="10"/>
  <c r="BJ97" i="10"/>
  <c r="AW97" i="10"/>
  <c r="AI97" i="10"/>
  <c r="AH97" i="10"/>
  <c r="N97" i="10"/>
  <c r="M97" i="10"/>
  <c r="BJ96" i="10"/>
  <c r="AW96" i="10"/>
  <c r="AI96" i="10"/>
  <c r="AH96" i="10"/>
  <c r="N96" i="10"/>
  <c r="M96" i="10"/>
  <c r="BJ95" i="10"/>
  <c r="AW95" i="10"/>
  <c r="AI95" i="10"/>
  <c r="AH95" i="10"/>
  <c r="N95" i="10"/>
  <c r="M95" i="10"/>
  <c r="BJ94" i="10"/>
  <c r="AW94" i="10"/>
  <c r="AI94" i="10"/>
  <c r="AH94" i="10"/>
  <c r="N94" i="10"/>
  <c r="M94" i="10"/>
  <c r="BJ93" i="10"/>
  <c r="AW93" i="10"/>
  <c r="AI93" i="10"/>
  <c r="AH93" i="10"/>
  <c r="N93" i="10"/>
  <c r="M93" i="10"/>
  <c r="BJ92" i="10"/>
  <c r="AW92" i="10"/>
  <c r="AI92" i="10"/>
  <c r="AH92" i="10"/>
  <c r="N92" i="10"/>
  <c r="M92" i="10"/>
  <c r="BJ91" i="10"/>
  <c r="AW91" i="10"/>
  <c r="AI91" i="10"/>
  <c r="AH91" i="10"/>
  <c r="N91" i="10"/>
  <c r="M91" i="10"/>
  <c r="BJ90" i="10"/>
  <c r="AW90" i="10"/>
  <c r="AI90" i="10"/>
  <c r="AH90" i="10"/>
  <c r="N90" i="10"/>
  <c r="M90" i="10"/>
  <c r="BJ89" i="10"/>
  <c r="AW89" i="10"/>
  <c r="AI89" i="10"/>
  <c r="AH89" i="10"/>
  <c r="N89" i="10"/>
  <c r="M89" i="10"/>
  <c r="BJ88" i="10"/>
  <c r="AW88" i="10"/>
  <c r="AI88" i="10"/>
  <c r="AH88" i="10"/>
  <c r="N88" i="10"/>
  <c r="M88" i="10"/>
  <c r="BJ87" i="10"/>
  <c r="AW87" i="10"/>
  <c r="AI87" i="10"/>
  <c r="AH87" i="10"/>
  <c r="N87" i="10"/>
  <c r="M87" i="10"/>
  <c r="BJ86" i="10"/>
  <c r="AW86" i="10"/>
  <c r="AI86" i="10"/>
  <c r="AH86" i="10"/>
  <c r="N86" i="10"/>
  <c r="M86" i="10"/>
  <c r="BJ85" i="10"/>
  <c r="AW85" i="10"/>
  <c r="AI85" i="10"/>
  <c r="AH85" i="10"/>
  <c r="N85" i="10"/>
  <c r="M85" i="10"/>
  <c r="BJ84" i="10"/>
  <c r="AW84" i="10"/>
  <c r="AI84" i="10"/>
  <c r="AH84" i="10"/>
  <c r="N84" i="10"/>
  <c r="M84" i="10"/>
  <c r="BJ83" i="10"/>
  <c r="AW83" i="10"/>
  <c r="AI83" i="10"/>
  <c r="AH83" i="10"/>
  <c r="N83" i="10"/>
  <c r="M83" i="10"/>
  <c r="BJ82" i="10"/>
  <c r="AW82" i="10"/>
  <c r="AI82" i="10"/>
  <c r="AH82" i="10"/>
  <c r="N82" i="10"/>
  <c r="M82" i="10"/>
  <c r="BJ81" i="10"/>
  <c r="AW81" i="10"/>
  <c r="AI81" i="10"/>
  <c r="AH81" i="10"/>
  <c r="N81" i="10"/>
  <c r="M81" i="10"/>
  <c r="BJ80" i="10"/>
  <c r="AW80" i="10"/>
  <c r="AI80" i="10"/>
  <c r="AH80" i="10"/>
  <c r="N80" i="10"/>
  <c r="M80" i="10"/>
  <c r="BJ79" i="10"/>
  <c r="AW79" i="10"/>
  <c r="AI79" i="10"/>
  <c r="AH79" i="10"/>
  <c r="N79" i="10"/>
  <c r="M79" i="10"/>
  <c r="BJ78" i="10"/>
  <c r="AW78" i="10"/>
  <c r="AI78" i="10"/>
  <c r="AH78" i="10"/>
  <c r="N78" i="10"/>
  <c r="M78" i="10"/>
  <c r="BJ77" i="10"/>
  <c r="AW77" i="10"/>
  <c r="AI77" i="10"/>
  <c r="AH77" i="10"/>
  <c r="N77" i="10"/>
  <c r="M77" i="10"/>
  <c r="BJ76" i="10"/>
  <c r="AW76" i="10"/>
  <c r="AI76" i="10"/>
  <c r="AH76" i="10"/>
  <c r="N76" i="10"/>
  <c r="M76" i="10"/>
  <c r="BJ75" i="10"/>
  <c r="AW75" i="10"/>
  <c r="AI75" i="10"/>
  <c r="AH75" i="10"/>
  <c r="N75" i="10"/>
  <c r="M75" i="10"/>
  <c r="BJ74" i="10"/>
  <c r="AW74" i="10"/>
  <c r="AI74" i="10"/>
  <c r="AH74" i="10"/>
  <c r="N74" i="10"/>
  <c r="M74" i="10"/>
  <c r="BJ67" i="10"/>
  <c r="AW67" i="10"/>
  <c r="AI67" i="10"/>
  <c r="AH67" i="10"/>
  <c r="N67" i="10"/>
  <c r="M67" i="10"/>
  <c r="BJ66" i="10"/>
  <c r="AW66" i="10"/>
  <c r="AI66" i="10"/>
  <c r="AH66" i="10"/>
  <c r="N66" i="10"/>
  <c r="M66" i="10"/>
  <c r="BJ65" i="10"/>
  <c r="AW65" i="10"/>
  <c r="AI65" i="10"/>
  <c r="AH65" i="10"/>
  <c r="N65" i="10"/>
  <c r="M65" i="10"/>
  <c r="BJ64" i="10"/>
  <c r="AW64" i="10"/>
  <c r="AI64" i="10"/>
  <c r="AH64" i="10"/>
  <c r="N64" i="10"/>
  <c r="M64" i="10"/>
  <c r="BJ63" i="10"/>
  <c r="AW63" i="10"/>
  <c r="AI63" i="10"/>
  <c r="AH63" i="10"/>
  <c r="N63" i="10"/>
  <c r="M63" i="10"/>
  <c r="BJ62" i="10"/>
  <c r="AW62" i="10"/>
  <c r="AI62" i="10"/>
  <c r="AH62" i="10"/>
  <c r="N62" i="10"/>
  <c r="M62" i="10"/>
  <c r="BJ61" i="10"/>
  <c r="AW61" i="10"/>
  <c r="AI61" i="10"/>
  <c r="AH61" i="10"/>
  <c r="N61" i="10"/>
  <c r="M61" i="10"/>
  <c r="BJ60" i="10"/>
  <c r="AW60" i="10"/>
  <c r="AI60" i="10"/>
  <c r="AH60" i="10"/>
  <c r="N60" i="10"/>
  <c r="M60" i="10"/>
  <c r="BJ59" i="10"/>
  <c r="AW59" i="10"/>
  <c r="AI59" i="10"/>
  <c r="AH59" i="10"/>
  <c r="N59" i="10"/>
  <c r="M59" i="10"/>
  <c r="BJ58" i="10"/>
  <c r="AW58" i="10"/>
  <c r="AI58" i="10"/>
  <c r="AH58" i="10"/>
  <c r="N58" i="10"/>
  <c r="M58" i="10"/>
  <c r="BJ57" i="10"/>
  <c r="AW57" i="10"/>
  <c r="AI57" i="10"/>
  <c r="AH57" i="10"/>
  <c r="N57" i="10"/>
  <c r="M57" i="10"/>
  <c r="BJ56" i="10"/>
  <c r="AW56" i="10"/>
  <c r="AI56" i="10"/>
  <c r="AH56" i="10"/>
  <c r="N56" i="10"/>
  <c r="M56" i="10"/>
  <c r="BJ55" i="10"/>
  <c r="AW55" i="10"/>
  <c r="AI55" i="10"/>
  <c r="AH55" i="10"/>
  <c r="N55" i="10"/>
  <c r="M55" i="10"/>
  <c r="BJ54" i="10"/>
  <c r="AW54" i="10"/>
  <c r="AI54" i="10"/>
  <c r="AH54" i="10"/>
  <c r="N54" i="10"/>
  <c r="M54" i="10"/>
  <c r="BJ53" i="10"/>
  <c r="AW53" i="10"/>
  <c r="AI53" i="10"/>
  <c r="AH53" i="10"/>
  <c r="N53" i="10"/>
  <c r="M53" i="10"/>
  <c r="BJ52" i="10"/>
  <c r="AW52" i="10"/>
  <c r="AI52" i="10"/>
  <c r="AH52" i="10"/>
  <c r="N52" i="10"/>
  <c r="M52" i="10"/>
  <c r="BJ51" i="10"/>
  <c r="AW51" i="10"/>
  <c r="AI51" i="10"/>
  <c r="AH51" i="10"/>
  <c r="N51" i="10"/>
  <c r="M51" i="10"/>
  <c r="BJ50" i="10"/>
  <c r="AW50" i="10"/>
  <c r="AI50" i="10"/>
  <c r="AH50" i="10"/>
  <c r="N50" i="10"/>
  <c r="M50" i="10"/>
  <c r="BJ49" i="10"/>
  <c r="AW49" i="10"/>
  <c r="AI49" i="10"/>
  <c r="AH49" i="10"/>
  <c r="N49" i="10"/>
  <c r="M49" i="10"/>
  <c r="BJ48" i="10"/>
  <c r="AW48" i="10"/>
  <c r="AI48" i="10"/>
  <c r="AH48" i="10"/>
  <c r="N48" i="10"/>
  <c r="M48" i="10"/>
  <c r="BJ47" i="10"/>
  <c r="AW47" i="10"/>
  <c r="AI47" i="10"/>
  <c r="AH47" i="10"/>
  <c r="N47" i="10"/>
  <c r="M47" i="10"/>
  <c r="BJ46" i="10"/>
  <c r="AW46" i="10"/>
  <c r="AI46" i="10"/>
  <c r="AH46" i="10"/>
  <c r="N46" i="10"/>
  <c r="M46" i="10"/>
  <c r="BJ45" i="10"/>
  <c r="AW45" i="10"/>
  <c r="AI45" i="10"/>
  <c r="AH45" i="10"/>
  <c r="N45" i="10"/>
  <c r="M45" i="10"/>
  <c r="BJ44" i="10"/>
  <c r="AW44" i="10"/>
  <c r="AI44" i="10"/>
  <c r="AH44" i="10"/>
  <c r="N44" i="10"/>
  <c r="M44" i="10"/>
  <c r="BJ43" i="10"/>
  <c r="AW43" i="10"/>
  <c r="AI43" i="10"/>
  <c r="AH43" i="10"/>
  <c r="N43" i="10"/>
  <c r="M43" i="10"/>
  <c r="BJ42" i="10"/>
  <c r="AW42" i="10"/>
  <c r="AI42" i="10"/>
  <c r="AH42" i="10"/>
  <c r="N42" i="10"/>
  <c r="M42" i="10"/>
  <c r="BJ41" i="10"/>
  <c r="AW41" i="10"/>
  <c r="AI41" i="10"/>
  <c r="AH41" i="10"/>
  <c r="N41" i="10"/>
  <c r="M41" i="10"/>
  <c r="BJ40" i="10"/>
  <c r="AW40" i="10"/>
  <c r="AI40" i="10"/>
  <c r="AH40" i="10"/>
  <c r="N40" i="10"/>
  <c r="M40" i="10"/>
  <c r="BJ39" i="10"/>
  <c r="AW39" i="10"/>
  <c r="AI39" i="10"/>
  <c r="AH39" i="10"/>
  <c r="N39" i="10"/>
  <c r="M39" i="10"/>
  <c r="BJ38" i="10"/>
  <c r="AW38" i="10"/>
  <c r="AI38" i="10"/>
  <c r="AH38" i="10"/>
  <c r="N38" i="10"/>
  <c r="M38" i="10"/>
  <c r="BJ37" i="10"/>
  <c r="AW37" i="10"/>
  <c r="AI37" i="10"/>
  <c r="AH37" i="10"/>
  <c r="N37" i="10"/>
  <c r="M37" i="10"/>
  <c r="BJ8" i="10" l="1"/>
  <c r="BM29" i="10"/>
  <c r="BL29" i="10"/>
  <c r="BK29" i="10"/>
  <c r="K28" i="27" s="1"/>
  <c r="K84" i="27" s="1"/>
  <c r="BJ29" i="10"/>
  <c r="G28" i="27" s="1"/>
  <c r="G84" i="27" s="1"/>
  <c r="BI29" i="10"/>
  <c r="BH29" i="10"/>
  <c r="BG29" i="10"/>
  <c r="BF29" i="10"/>
  <c r="BC29" i="10"/>
  <c r="I28" i="27" s="1"/>
  <c r="I84" i="27" s="1"/>
  <c r="BB29" i="10"/>
  <c r="H28" i="27" s="1"/>
  <c r="H84" i="27" s="1"/>
  <c r="BA29" i="10"/>
  <c r="AZ29" i="10"/>
  <c r="AY29" i="10"/>
  <c r="AX29" i="10"/>
  <c r="AW29" i="10"/>
  <c r="AV29" i="10"/>
  <c r="AU29" i="10"/>
  <c r="AT29" i="10"/>
  <c r="AS29" i="10"/>
  <c r="AR29" i="10"/>
  <c r="F28" i="27"/>
  <c r="F84" i="27" s="1"/>
  <c r="BM28" i="10"/>
  <c r="BL28" i="10"/>
  <c r="BK28" i="10"/>
  <c r="K27" i="27" s="1"/>
  <c r="K83" i="27" s="1"/>
  <c r="BJ28" i="10"/>
  <c r="G27" i="27" s="1"/>
  <c r="G83" i="27" s="1"/>
  <c r="BI28" i="10"/>
  <c r="BH28" i="10"/>
  <c r="BG28" i="10"/>
  <c r="BF28" i="10"/>
  <c r="BC28" i="10"/>
  <c r="I27" i="27" s="1"/>
  <c r="I83" i="27" s="1"/>
  <c r="BB28" i="10"/>
  <c r="H27" i="27" s="1"/>
  <c r="H83" i="27" s="1"/>
  <c r="BA28" i="10"/>
  <c r="AZ28" i="10"/>
  <c r="AY28" i="10"/>
  <c r="AX28" i="10"/>
  <c r="AW28" i="10"/>
  <c r="AV28" i="10"/>
  <c r="AU28" i="10"/>
  <c r="AT28" i="10"/>
  <c r="AS28" i="10"/>
  <c r="AR28" i="10"/>
  <c r="F27" i="27"/>
  <c r="F83" i="27" s="1"/>
  <c r="BM27" i="10"/>
  <c r="BL27" i="10"/>
  <c r="BK27" i="10"/>
  <c r="K26" i="27" s="1"/>
  <c r="K82" i="27" s="1"/>
  <c r="BJ27" i="10"/>
  <c r="G26" i="27" s="1"/>
  <c r="G82" i="27" s="1"/>
  <c r="BI27" i="10"/>
  <c r="BH27" i="10"/>
  <c r="BG27" i="10"/>
  <c r="BF27" i="10"/>
  <c r="BC27" i="10"/>
  <c r="I26" i="27" s="1"/>
  <c r="I82" i="27" s="1"/>
  <c r="BB27" i="10"/>
  <c r="H26" i="27" s="1"/>
  <c r="H82" i="27" s="1"/>
  <c r="BA27" i="10"/>
  <c r="AZ27" i="10"/>
  <c r="AY27" i="10"/>
  <c r="AX27" i="10"/>
  <c r="AW27" i="10"/>
  <c r="AV27" i="10"/>
  <c r="AU27" i="10"/>
  <c r="AT27" i="10"/>
  <c r="AS27" i="10"/>
  <c r="AR27" i="10"/>
  <c r="F26" i="27"/>
  <c r="F82" i="27" s="1"/>
  <c r="BM26" i="10"/>
  <c r="BL26" i="10"/>
  <c r="BK26" i="10"/>
  <c r="K25" i="27" s="1"/>
  <c r="K81" i="27" s="1"/>
  <c r="BJ26" i="10"/>
  <c r="G25" i="27" s="1"/>
  <c r="G81" i="27" s="1"/>
  <c r="BI26" i="10"/>
  <c r="BH26" i="10"/>
  <c r="BG26" i="10"/>
  <c r="BF26" i="10"/>
  <c r="BC26" i="10"/>
  <c r="I25" i="27" s="1"/>
  <c r="I81" i="27" s="1"/>
  <c r="BB26" i="10"/>
  <c r="H25" i="27" s="1"/>
  <c r="H81" i="27" s="1"/>
  <c r="BA26" i="10"/>
  <c r="AZ26" i="10"/>
  <c r="AY26" i="10"/>
  <c r="AX26" i="10"/>
  <c r="AW26" i="10"/>
  <c r="AV26" i="10"/>
  <c r="AU26" i="10"/>
  <c r="AT26" i="10"/>
  <c r="AS26" i="10"/>
  <c r="AR26" i="10"/>
  <c r="F25" i="27"/>
  <c r="F81" i="27" s="1"/>
  <c r="BM25" i="10"/>
  <c r="BL25" i="10"/>
  <c r="BK25" i="10"/>
  <c r="K24" i="27" s="1"/>
  <c r="K80" i="27" s="1"/>
  <c r="BJ25" i="10"/>
  <c r="G24" i="27" s="1"/>
  <c r="G80" i="27" s="1"/>
  <c r="BI25" i="10"/>
  <c r="BH25" i="10"/>
  <c r="BG25" i="10"/>
  <c r="BF25" i="10"/>
  <c r="BC25" i="10"/>
  <c r="I24" i="27" s="1"/>
  <c r="I80" i="27" s="1"/>
  <c r="BB25" i="10"/>
  <c r="H24" i="27" s="1"/>
  <c r="H80" i="27" s="1"/>
  <c r="BA25" i="10"/>
  <c r="AZ25" i="10"/>
  <c r="AY25" i="10"/>
  <c r="AX25" i="10"/>
  <c r="AW25" i="10"/>
  <c r="AV25" i="10"/>
  <c r="AU25" i="10"/>
  <c r="AT25" i="10"/>
  <c r="AS25" i="10"/>
  <c r="AR25" i="10"/>
  <c r="F24" i="27"/>
  <c r="F80" i="27" s="1"/>
  <c r="BM24" i="10"/>
  <c r="BL24" i="10"/>
  <c r="BK24" i="10"/>
  <c r="K23" i="27" s="1"/>
  <c r="K79" i="27" s="1"/>
  <c r="BJ24" i="10"/>
  <c r="G23" i="27" s="1"/>
  <c r="G79" i="27" s="1"/>
  <c r="BI24" i="10"/>
  <c r="BH24" i="10"/>
  <c r="BG24" i="10"/>
  <c r="BF24" i="10"/>
  <c r="BC24" i="10"/>
  <c r="I23" i="27" s="1"/>
  <c r="I79" i="27" s="1"/>
  <c r="BB24" i="10"/>
  <c r="H23" i="27" s="1"/>
  <c r="H79" i="27" s="1"/>
  <c r="BA24" i="10"/>
  <c r="AZ24" i="10"/>
  <c r="AY24" i="10"/>
  <c r="AX24" i="10"/>
  <c r="AW24" i="10"/>
  <c r="AV24" i="10"/>
  <c r="AU24" i="10"/>
  <c r="AT24" i="10"/>
  <c r="AS24" i="10"/>
  <c r="AR24" i="10"/>
  <c r="F23" i="27"/>
  <c r="F79" i="27" s="1"/>
  <c r="BM23" i="10"/>
  <c r="BL23" i="10"/>
  <c r="BK23" i="10"/>
  <c r="K22" i="27" s="1"/>
  <c r="K78" i="27" s="1"/>
  <c r="BJ23" i="10"/>
  <c r="G22" i="27" s="1"/>
  <c r="G78" i="27" s="1"/>
  <c r="BI23" i="10"/>
  <c r="BH23" i="10"/>
  <c r="BG23" i="10"/>
  <c r="BF23" i="10"/>
  <c r="BC23" i="10"/>
  <c r="I22" i="27" s="1"/>
  <c r="I78" i="27" s="1"/>
  <c r="BB23" i="10"/>
  <c r="H22" i="27" s="1"/>
  <c r="H78" i="27" s="1"/>
  <c r="BA23" i="10"/>
  <c r="AZ23" i="10"/>
  <c r="AY23" i="10"/>
  <c r="AX23" i="10"/>
  <c r="AW23" i="10"/>
  <c r="AV23" i="10"/>
  <c r="AU23" i="10"/>
  <c r="AT23" i="10"/>
  <c r="AS23" i="10"/>
  <c r="AR23" i="10"/>
  <c r="F22" i="27"/>
  <c r="F78" i="27" s="1"/>
  <c r="BM22" i="10"/>
  <c r="BL22" i="10"/>
  <c r="BK22" i="10"/>
  <c r="K21" i="27" s="1"/>
  <c r="K77" i="27" s="1"/>
  <c r="BJ22" i="10"/>
  <c r="G21" i="27" s="1"/>
  <c r="G77" i="27" s="1"/>
  <c r="BI22" i="10"/>
  <c r="BH22" i="10"/>
  <c r="BG22" i="10"/>
  <c r="BF22" i="10"/>
  <c r="BC22" i="10"/>
  <c r="I21" i="27" s="1"/>
  <c r="I77" i="27" s="1"/>
  <c r="BB22" i="10"/>
  <c r="H21" i="27" s="1"/>
  <c r="H77" i="27" s="1"/>
  <c r="BA22" i="10"/>
  <c r="AZ22" i="10"/>
  <c r="AY22" i="10"/>
  <c r="AX22" i="10"/>
  <c r="AW22" i="10"/>
  <c r="AV22" i="10"/>
  <c r="AU22" i="10"/>
  <c r="AT22" i="10"/>
  <c r="AS22" i="10"/>
  <c r="AR22" i="10"/>
  <c r="F21" i="27"/>
  <c r="F77" i="27" s="1"/>
  <c r="BM21" i="10"/>
  <c r="BL21" i="10"/>
  <c r="BK21" i="10"/>
  <c r="K20" i="27" s="1"/>
  <c r="K76" i="27" s="1"/>
  <c r="BJ21" i="10"/>
  <c r="G20" i="27" s="1"/>
  <c r="G76" i="27" s="1"/>
  <c r="BI21" i="10"/>
  <c r="BH21" i="10"/>
  <c r="BG21" i="10"/>
  <c r="BF21" i="10"/>
  <c r="BC21" i="10"/>
  <c r="I20" i="27" s="1"/>
  <c r="I76" i="27" s="1"/>
  <c r="BB21" i="10"/>
  <c r="H20" i="27" s="1"/>
  <c r="H76" i="27" s="1"/>
  <c r="BA21" i="10"/>
  <c r="AZ21" i="10"/>
  <c r="AY21" i="10"/>
  <c r="AX21" i="10"/>
  <c r="AW21" i="10"/>
  <c r="AV21" i="10"/>
  <c r="AU21" i="10"/>
  <c r="AT21" i="10"/>
  <c r="AS21" i="10"/>
  <c r="AR21" i="10"/>
  <c r="F20" i="27"/>
  <c r="F76" i="27" s="1"/>
  <c r="BM20" i="10"/>
  <c r="BL20" i="10"/>
  <c r="BK20" i="10"/>
  <c r="K19" i="27" s="1"/>
  <c r="K75" i="27" s="1"/>
  <c r="BJ20" i="10"/>
  <c r="G19" i="27" s="1"/>
  <c r="G75" i="27" s="1"/>
  <c r="BI20" i="10"/>
  <c r="BH20" i="10"/>
  <c r="BG20" i="10"/>
  <c r="BF20" i="10"/>
  <c r="BC20" i="10"/>
  <c r="I19" i="27" s="1"/>
  <c r="I75" i="27" s="1"/>
  <c r="BB20" i="10"/>
  <c r="H19" i="27" s="1"/>
  <c r="H75" i="27" s="1"/>
  <c r="BA20" i="10"/>
  <c r="AZ20" i="10"/>
  <c r="AY20" i="10"/>
  <c r="AX20" i="10"/>
  <c r="AW20" i="10"/>
  <c r="AV20" i="10"/>
  <c r="AU20" i="10"/>
  <c r="AT20" i="10"/>
  <c r="AS20" i="10"/>
  <c r="AR20" i="10"/>
  <c r="F19" i="27"/>
  <c r="F75" i="27" s="1"/>
  <c r="BM19" i="10"/>
  <c r="BL19" i="10"/>
  <c r="BK19" i="10"/>
  <c r="K18" i="27" s="1"/>
  <c r="K74" i="27" s="1"/>
  <c r="BJ19" i="10"/>
  <c r="G18" i="27" s="1"/>
  <c r="G74" i="27" s="1"/>
  <c r="BI19" i="10"/>
  <c r="BH19" i="10"/>
  <c r="BG19" i="10"/>
  <c r="BF19" i="10"/>
  <c r="BC19" i="10"/>
  <c r="I18" i="27" s="1"/>
  <c r="I74" i="27" s="1"/>
  <c r="BB19" i="10"/>
  <c r="H18" i="27" s="1"/>
  <c r="H74" i="27" s="1"/>
  <c r="BA19" i="10"/>
  <c r="AZ19" i="10"/>
  <c r="AY19" i="10"/>
  <c r="AX19" i="10"/>
  <c r="AW19" i="10"/>
  <c r="AV19" i="10"/>
  <c r="AU19" i="10"/>
  <c r="AT19" i="10"/>
  <c r="AS19" i="10"/>
  <c r="AR19" i="10"/>
  <c r="F18" i="27"/>
  <c r="F74" i="27" s="1"/>
  <c r="BM18" i="10"/>
  <c r="BL18" i="10"/>
  <c r="BK18" i="10"/>
  <c r="K17" i="27" s="1"/>
  <c r="K73" i="27" s="1"/>
  <c r="BJ18" i="10"/>
  <c r="G17" i="27" s="1"/>
  <c r="G73" i="27" s="1"/>
  <c r="BI18" i="10"/>
  <c r="BH18" i="10"/>
  <c r="BG18" i="10"/>
  <c r="BF18" i="10"/>
  <c r="BC18" i="10"/>
  <c r="I17" i="27" s="1"/>
  <c r="I73" i="27" s="1"/>
  <c r="BB18" i="10"/>
  <c r="H17" i="27" s="1"/>
  <c r="H73" i="27" s="1"/>
  <c r="BA18" i="10"/>
  <c r="AZ18" i="10"/>
  <c r="AY18" i="10"/>
  <c r="AX18" i="10"/>
  <c r="AW18" i="10"/>
  <c r="AV18" i="10"/>
  <c r="AU18" i="10"/>
  <c r="AT18" i="10"/>
  <c r="AS18" i="10"/>
  <c r="AR18" i="10"/>
  <c r="F17" i="27"/>
  <c r="F73" i="27" s="1"/>
  <c r="BM17" i="10"/>
  <c r="BL17" i="10"/>
  <c r="BK17" i="10"/>
  <c r="K16" i="27" s="1"/>
  <c r="K72" i="27" s="1"/>
  <c r="BJ17" i="10"/>
  <c r="G16" i="27" s="1"/>
  <c r="G72" i="27" s="1"/>
  <c r="BI17" i="10"/>
  <c r="BH17" i="10"/>
  <c r="BG17" i="10"/>
  <c r="BF17" i="10"/>
  <c r="BC17" i="10"/>
  <c r="I16" i="27" s="1"/>
  <c r="I72" i="27" s="1"/>
  <c r="BB17" i="10"/>
  <c r="H16" i="27" s="1"/>
  <c r="H72" i="27" s="1"/>
  <c r="BA17" i="10"/>
  <c r="AZ17" i="10"/>
  <c r="AY17" i="10"/>
  <c r="AX17" i="10"/>
  <c r="AW17" i="10"/>
  <c r="AV17" i="10"/>
  <c r="AU17" i="10"/>
  <c r="AT17" i="10"/>
  <c r="AS17" i="10"/>
  <c r="AR17" i="10"/>
  <c r="F16" i="27"/>
  <c r="F72" i="27" s="1"/>
  <c r="BM16" i="10"/>
  <c r="BL16" i="10"/>
  <c r="BK16" i="10"/>
  <c r="K15" i="27" s="1"/>
  <c r="K71" i="27" s="1"/>
  <c r="BJ16" i="10"/>
  <c r="G15" i="27" s="1"/>
  <c r="G71" i="27" s="1"/>
  <c r="BI16" i="10"/>
  <c r="BH16" i="10"/>
  <c r="BG16" i="10"/>
  <c r="BF16" i="10"/>
  <c r="BC16" i="10"/>
  <c r="I15" i="27" s="1"/>
  <c r="I71" i="27" s="1"/>
  <c r="BB16" i="10"/>
  <c r="H15" i="27" s="1"/>
  <c r="H71" i="27" s="1"/>
  <c r="BA16" i="10"/>
  <c r="AZ16" i="10"/>
  <c r="AY16" i="10"/>
  <c r="AX16" i="10"/>
  <c r="AW16" i="10"/>
  <c r="AV16" i="10"/>
  <c r="AU16" i="10"/>
  <c r="AT16" i="10"/>
  <c r="AS16" i="10"/>
  <c r="AR16" i="10"/>
  <c r="F15" i="27"/>
  <c r="F71" i="27" s="1"/>
  <c r="BM15" i="10"/>
  <c r="BL15" i="10"/>
  <c r="BK15" i="10"/>
  <c r="K14" i="27" s="1"/>
  <c r="K70" i="27" s="1"/>
  <c r="BJ15" i="10"/>
  <c r="G14" i="27" s="1"/>
  <c r="G70" i="27" s="1"/>
  <c r="BI15" i="10"/>
  <c r="BH15" i="10"/>
  <c r="BG15" i="10"/>
  <c r="BF15" i="10"/>
  <c r="BC15" i="10"/>
  <c r="I14" i="27" s="1"/>
  <c r="I70" i="27" s="1"/>
  <c r="BB15" i="10"/>
  <c r="H14" i="27" s="1"/>
  <c r="H70" i="27" s="1"/>
  <c r="BA15" i="10"/>
  <c r="AZ15" i="10"/>
  <c r="AY15" i="10"/>
  <c r="AX15" i="10"/>
  <c r="AW15" i="10"/>
  <c r="AV15" i="10"/>
  <c r="AU15" i="10"/>
  <c r="AT15" i="10"/>
  <c r="AS15" i="10"/>
  <c r="AR15" i="10"/>
  <c r="F14" i="27"/>
  <c r="F70" i="27" s="1"/>
  <c r="BM14" i="10"/>
  <c r="BL14" i="10"/>
  <c r="BK14" i="10"/>
  <c r="K13" i="27" s="1"/>
  <c r="K69" i="27" s="1"/>
  <c r="BJ14" i="10"/>
  <c r="G13" i="27" s="1"/>
  <c r="G69" i="27" s="1"/>
  <c r="BI14" i="10"/>
  <c r="BH14" i="10"/>
  <c r="BG14" i="10"/>
  <c r="BF14" i="10"/>
  <c r="BC14" i="10"/>
  <c r="I13" i="27" s="1"/>
  <c r="I69" i="27" s="1"/>
  <c r="BB14" i="10"/>
  <c r="H13" i="27" s="1"/>
  <c r="H69" i="27" s="1"/>
  <c r="BA14" i="10"/>
  <c r="AZ14" i="10"/>
  <c r="AY14" i="10"/>
  <c r="AX14" i="10"/>
  <c r="AW14" i="10"/>
  <c r="AV14" i="10"/>
  <c r="AU14" i="10"/>
  <c r="AT14" i="10"/>
  <c r="AS14" i="10"/>
  <c r="AR14" i="10"/>
  <c r="F13" i="27"/>
  <c r="F69" i="27" s="1"/>
  <c r="BM13" i="10"/>
  <c r="BL13" i="10"/>
  <c r="BK13" i="10"/>
  <c r="K12" i="27" s="1"/>
  <c r="K68" i="27" s="1"/>
  <c r="BJ13" i="10"/>
  <c r="G12" i="27" s="1"/>
  <c r="G68" i="27" s="1"/>
  <c r="BI13" i="10"/>
  <c r="BH13" i="10"/>
  <c r="BG13" i="10"/>
  <c r="BF13" i="10"/>
  <c r="BC13" i="10"/>
  <c r="I12" i="27" s="1"/>
  <c r="I68" i="27" s="1"/>
  <c r="BB13" i="10"/>
  <c r="H12" i="27" s="1"/>
  <c r="H68" i="27" s="1"/>
  <c r="BA13" i="10"/>
  <c r="AZ13" i="10"/>
  <c r="AY13" i="10"/>
  <c r="AX13" i="10"/>
  <c r="AW13" i="10"/>
  <c r="AV13" i="10"/>
  <c r="AU13" i="10"/>
  <c r="AT13" i="10"/>
  <c r="AS13" i="10"/>
  <c r="AR13" i="10"/>
  <c r="F12" i="27"/>
  <c r="F68" i="27" s="1"/>
  <c r="BM12" i="10"/>
  <c r="BL12" i="10"/>
  <c r="BK12" i="10"/>
  <c r="K11" i="27" s="1"/>
  <c r="K67" i="27" s="1"/>
  <c r="BJ12" i="10"/>
  <c r="G11" i="27" s="1"/>
  <c r="G67" i="27" s="1"/>
  <c r="BI12" i="10"/>
  <c r="BH12" i="10"/>
  <c r="BG12" i="10"/>
  <c r="BF12" i="10"/>
  <c r="BC12" i="10"/>
  <c r="I11" i="27" s="1"/>
  <c r="I67" i="27" s="1"/>
  <c r="BB12" i="10"/>
  <c r="H11" i="27" s="1"/>
  <c r="H67" i="27" s="1"/>
  <c r="BA12" i="10"/>
  <c r="AZ12" i="10"/>
  <c r="AY12" i="10"/>
  <c r="AX12" i="10"/>
  <c r="AW12" i="10"/>
  <c r="AV12" i="10"/>
  <c r="AU12" i="10"/>
  <c r="AT12" i="10"/>
  <c r="AS12" i="10"/>
  <c r="AR12" i="10"/>
  <c r="F11" i="27"/>
  <c r="F67" i="27" s="1"/>
  <c r="BM11" i="10"/>
  <c r="BL11" i="10"/>
  <c r="BK11" i="10"/>
  <c r="K10" i="27" s="1"/>
  <c r="K66" i="27" s="1"/>
  <c r="BJ11" i="10"/>
  <c r="G10" i="27" s="1"/>
  <c r="G66" i="27" s="1"/>
  <c r="BI11" i="10"/>
  <c r="BH11" i="10"/>
  <c r="BG11" i="10"/>
  <c r="BF11" i="10"/>
  <c r="BC11" i="10"/>
  <c r="I10" i="27" s="1"/>
  <c r="I66" i="27" s="1"/>
  <c r="BB11" i="10"/>
  <c r="H10" i="27" s="1"/>
  <c r="H66" i="27" s="1"/>
  <c r="BA11" i="10"/>
  <c r="AZ11" i="10"/>
  <c r="AY11" i="10"/>
  <c r="AX11" i="10"/>
  <c r="AW11" i="10"/>
  <c r="AV11" i="10"/>
  <c r="AU11" i="10"/>
  <c r="AT11" i="10"/>
  <c r="AS11" i="10"/>
  <c r="AR11" i="10"/>
  <c r="F10" i="27"/>
  <c r="F66" i="27" s="1"/>
  <c r="BM10" i="10"/>
  <c r="BL10" i="10"/>
  <c r="BK10" i="10"/>
  <c r="K9" i="27" s="1"/>
  <c r="K65" i="27" s="1"/>
  <c r="BJ10" i="10"/>
  <c r="G9" i="27" s="1"/>
  <c r="G65" i="27" s="1"/>
  <c r="BI10" i="10"/>
  <c r="BH10" i="10"/>
  <c r="BG10" i="10"/>
  <c r="BF10" i="10"/>
  <c r="BC10" i="10"/>
  <c r="I9" i="27" s="1"/>
  <c r="I65" i="27" s="1"/>
  <c r="BB10" i="10"/>
  <c r="H9" i="27" s="1"/>
  <c r="H65" i="27" s="1"/>
  <c r="BA10" i="10"/>
  <c r="AZ10" i="10"/>
  <c r="AY10" i="10"/>
  <c r="AX10" i="10"/>
  <c r="AW10" i="10"/>
  <c r="AV10" i="10"/>
  <c r="AU10" i="10"/>
  <c r="AT10" i="10"/>
  <c r="AS10" i="10"/>
  <c r="AR10" i="10"/>
  <c r="F9" i="27"/>
  <c r="F65" i="27" s="1"/>
  <c r="BM9" i="10"/>
  <c r="BL9" i="10"/>
  <c r="BK9" i="10"/>
  <c r="K8" i="27" s="1"/>
  <c r="K64" i="27" s="1"/>
  <c r="BJ9" i="10"/>
  <c r="G8" i="27" s="1"/>
  <c r="G64" i="27" s="1"/>
  <c r="BI9" i="10"/>
  <c r="BH9" i="10"/>
  <c r="BG9" i="10"/>
  <c r="BF9" i="10"/>
  <c r="BC9" i="10"/>
  <c r="I8" i="27" s="1"/>
  <c r="I64" i="27" s="1"/>
  <c r="BB9" i="10"/>
  <c r="H8" i="27" s="1"/>
  <c r="H64" i="27" s="1"/>
  <c r="BA9" i="10"/>
  <c r="AZ9" i="10"/>
  <c r="AY9" i="10"/>
  <c r="AX9" i="10"/>
  <c r="AW9" i="10"/>
  <c r="AV9" i="10"/>
  <c r="AU9" i="10"/>
  <c r="AT9" i="10"/>
  <c r="AS9" i="10"/>
  <c r="AR9" i="10"/>
  <c r="F8" i="27"/>
  <c r="F64" i="27" s="1"/>
  <c r="BM8" i="10"/>
  <c r="BM30" i="10" s="1"/>
  <c r="BL8" i="10"/>
  <c r="BL30" i="10" s="1"/>
  <c r="J8" i="27" l="1"/>
  <c r="J64" i="27" s="1"/>
  <c r="J9" i="27"/>
  <c r="J65" i="27" s="1"/>
  <c r="J10" i="27"/>
  <c r="J66" i="27" s="1"/>
  <c r="J11" i="27"/>
  <c r="J67" i="27" s="1"/>
  <c r="J12" i="27"/>
  <c r="J68" i="27" s="1"/>
  <c r="J13" i="27"/>
  <c r="J69" i="27" s="1"/>
  <c r="J14" i="27"/>
  <c r="J70" i="27" s="1"/>
  <c r="J15" i="27"/>
  <c r="J71" i="27" s="1"/>
  <c r="J16" i="27"/>
  <c r="J72" i="27" s="1"/>
  <c r="J17" i="27"/>
  <c r="J73" i="27" s="1"/>
  <c r="J18" i="27"/>
  <c r="J74" i="27" s="1"/>
  <c r="J19" i="27"/>
  <c r="J75" i="27" s="1"/>
  <c r="J20" i="27"/>
  <c r="J76" i="27" s="1"/>
  <c r="J21" i="27"/>
  <c r="J77" i="27" s="1"/>
  <c r="J22" i="27"/>
  <c r="J78" i="27" s="1"/>
  <c r="J23" i="27"/>
  <c r="J79" i="27" s="1"/>
  <c r="J24" i="27"/>
  <c r="J80" i="27" s="1"/>
  <c r="J25" i="27"/>
  <c r="J81" i="27" s="1"/>
  <c r="J26" i="27"/>
  <c r="J82" i="27" s="1"/>
  <c r="J27" i="27"/>
  <c r="J83" i="27" s="1"/>
  <c r="J28" i="27"/>
  <c r="J84" i="27" s="1"/>
  <c r="BK8" i="10"/>
  <c r="G7" i="27"/>
  <c r="BI8" i="10"/>
  <c r="BH8" i="10"/>
  <c r="BG8" i="10"/>
  <c r="BF8" i="10"/>
  <c r="BC8" i="10"/>
  <c r="I7" i="27" s="1"/>
  <c r="BB8" i="10"/>
  <c r="H7" i="27" s="1"/>
  <c r="BA8" i="10"/>
  <c r="BA30" i="10" s="1"/>
  <c r="AZ8" i="10"/>
  <c r="AY8" i="10"/>
  <c r="AY30" i="10" s="1"/>
  <c r="AX8" i="10"/>
  <c r="AX30" i="10" s="1"/>
  <c r="AW8" i="10"/>
  <c r="AV8" i="10"/>
  <c r="AU8" i="10"/>
  <c r="AT8" i="10"/>
  <c r="AS8" i="10"/>
  <c r="AR8" i="10"/>
  <c r="M183" i="9"/>
  <c r="L183" i="9"/>
  <c r="M182" i="9"/>
  <c r="L182" i="9"/>
  <c r="M181" i="9"/>
  <c r="L181" i="9"/>
  <c r="M180" i="9"/>
  <c r="L180" i="9"/>
  <c r="M179" i="9"/>
  <c r="L179" i="9"/>
  <c r="M178" i="9"/>
  <c r="L178" i="9"/>
  <c r="M177" i="9"/>
  <c r="L177" i="9"/>
  <c r="M176" i="9"/>
  <c r="L176" i="9"/>
  <c r="M175" i="9"/>
  <c r="L175" i="9"/>
  <c r="M174" i="9"/>
  <c r="L174" i="9"/>
  <c r="M173" i="9"/>
  <c r="L173" i="9"/>
  <c r="M172" i="9"/>
  <c r="L172" i="9"/>
  <c r="M171" i="9"/>
  <c r="L171" i="9"/>
  <c r="M170" i="9"/>
  <c r="L170" i="9"/>
  <c r="M169" i="9"/>
  <c r="L169" i="9"/>
  <c r="M168" i="9"/>
  <c r="L168" i="9"/>
  <c r="M167" i="9"/>
  <c r="L167" i="9"/>
  <c r="M166" i="9"/>
  <c r="L166" i="9"/>
  <c r="M165" i="9"/>
  <c r="L165" i="9"/>
  <c r="M164" i="9"/>
  <c r="L164" i="9"/>
  <c r="M163" i="9"/>
  <c r="L163" i="9"/>
  <c r="M162" i="9"/>
  <c r="L162" i="9"/>
  <c r="M161" i="9"/>
  <c r="L161" i="9"/>
  <c r="M160" i="9"/>
  <c r="L160" i="9"/>
  <c r="M159" i="9"/>
  <c r="L159" i="9"/>
  <c r="M158" i="9"/>
  <c r="L158" i="9"/>
  <c r="M157" i="9"/>
  <c r="L157" i="9"/>
  <c r="M156" i="9"/>
  <c r="L156" i="9"/>
  <c r="M155" i="9"/>
  <c r="L155" i="9"/>
  <c r="M154" i="9"/>
  <c r="L154" i="9"/>
  <c r="M153" i="9"/>
  <c r="L153" i="9"/>
  <c r="M152" i="9"/>
  <c r="L152" i="9"/>
  <c r="M151" i="9"/>
  <c r="L151" i="9"/>
  <c r="M145" i="9"/>
  <c r="L145" i="9"/>
  <c r="K144" i="9"/>
  <c r="M144" i="9" s="1"/>
  <c r="J144" i="9"/>
  <c r="L144" i="9" s="1"/>
  <c r="M143" i="9"/>
  <c r="L143" i="9"/>
  <c r="M142" i="9"/>
  <c r="L142" i="9"/>
  <c r="M141" i="9"/>
  <c r="L141" i="9"/>
  <c r="M139" i="9"/>
  <c r="L139" i="9"/>
  <c r="M138" i="9"/>
  <c r="L138" i="9"/>
  <c r="M137" i="9"/>
  <c r="L137" i="9"/>
  <c r="M136" i="9"/>
  <c r="L136" i="9"/>
  <c r="M135" i="9"/>
  <c r="L135" i="9"/>
  <c r="M134" i="9"/>
  <c r="L134" i="9"/>
  <c r="M133" i="9"/>
  <c r="L133" i="9"/>
  <c r="M132" i="9"/>
  <c r="L132" i="9"/>
  <c r="M131" i="9"/>
  <c r="L131" i="9"/>
  <c r="M130" i="9"/>
  <c r="L130" i="9"/>
  <c r="M129" i="9"/>
  <c r="L129" i="9"/>
  <c r="M128" i="9"/>
  <c r="L128" i="9"/>
  <c r="M127" i="9"/>
  <c r="L127" i="9"/>
  <c r="M126" i="9"/>
  <c r="L126" i="9"/>
  <c r="M125" i="9"/>
  <c r="L125" i="9"/>
  <c r="M124" i="9"/>
  <c r="L124" i="9"/>
  <c r="M123" i="9"/>
  <c r="L123" i="9"/>
  <c r="M122" i="9"/>
  <c r="L122" i="9"/>
  <c r="M121" i="9"/>
  <c r="L121" i="9"/>
  <c r="M120" i="9"/>
  <c r="L120" i="9"/>
  <c r="M119" i="9"/>
  <c r="L119" i="9"/>
  <c r="M118" i="9"/>
  <c r="L118" i="9"/>
  <c r="M117" i="9"/>
  <c r="L117" i="9"/>
  <c r="M116" i="9"/>
  <c r="L116" i="9"/>
  <c r="M115" i="9"/>
  <c r="L115" i="9"/>
  <c r="M114" i="9"/>
  <c r="L114" i="9"/>
  <c r="M113" i="9"/>
  <c r="L113" i="9"/>
  <c r="M112" i="9"/>
  <c r="L112" i="9"/>
  <c r="M111" i="9"/>
  <c r="L111" i="9"/>
  <c r="M110" i="9"/>
  <c r="L110" i="9"/>
  <c r="M109" i="9"/>
  <c r="L109" i="9"/>
  <c r="M102" i="9"/>
  <c r="L102" i="9"/>
  <c r="M101" i="9"/>
  <c r="L101" i="9"/>
  <c r="M100" i="9"/>
  <c r="L100" i="9"/>
  <c r="M99" i="9"/>
  <c r="L99" i="9"/>
  <c r="M98" i="9"/>
  <c r="L98" i="9"/>
  <c r="M97" i="9"/>
  <c r="L97" i="9"/>
  <c r="M96" i="9"/>
  <c r="L96" i="9"/>
  <c r="M95" i="9"/>
  <c r="L95" i="9"/>
  <c r="M94" i="9"/>
  <c r="L94" i="9"/>
  <c r="M93" i="9"/>
  <c r="L93" i="9"/>
  <c r="M92" i="9"/>
  <c r="L92" i="9"/>
  <c r="M91" i="9"/>
  <c r="L91" i="9"/>
  <c r="M90" i="9"/>
  <c r="L90" i="9"/>
  <c r="M89" i="9"/>
  <c r="L89" i="9"/>
  <c r="M88" i="9"/>
  <c r="L88" i="9"/>
  <c r="M87" i="9"/>
  <c r="L87" i="9"/>
  <c r="M86" i="9"/>
  <c r="L86" i="9"/>
  <c r="M85" i="9"/>
  <c r="L85" i="9"/>
  <c r="M84" i="9"/>
  <c r="L84" i="9"/>
  <c r="M83" i="9"/>
  <c r="L83" i="9"/>
  <c r="M82" i="9"/>
  <c r="L82" i="9"/>
  <c r="M81" i="9"/>
  <c r="L81" i="9"/>
  <c r="M80" i="9"/>
  <c r="L80" i="9"/>
  <c r="M79" i="9"/>
  <c r="L79" i="9"/>
  <c r="M78" i="9"/>
  <c r="L78" i="9"/>
  <c r="M77" i="9"/>
  <c r="L77" i="9"/>
  <c r="M76" i="9"/>
  <c r="L76" i="9"/>
  <c r="M75" i="9"/>
  <c r="L75" i="9"/>
  <c r="M74" i="9"/>
  <c r="L74" i="9"/>
  <c r="M73" i="9"/>
  <c r="L73" i="9"/>
  <c r="M72" i="9"/>
  <c r="L72" i="9"/>
  <c r="M65" i="9"/>
  <c r="L65" i="9"/>
  <c r="M64" i="9"/>
  <c r="L64" i="9"/>
  <c r="M63" i="9"/>
  <c r="L63" i="9"/>
  <c r="M62" i="9"/>
  <c r="L62" i="9"/>
  <c r="M61" i="9"/>
  <c r="L61" i="9"/>
  <c r="M60" i="9"/>
  <c r="L60" i="9"/>
  <c r="M59" i="9"/>
  <c r="L59" i="9"/>
  <c r="M58" i="9"/>
  <c r="L58" i="9"/>
  <c r="M57" i="9"/>
  <c r="L57" i="9"/>
  <c r="M56" i="9"/>
  <c r="L56" i="9"/>
  <c r="M55" i="9"/>
  <c r="L55" i="9"/>
  <c r="M54" i="9"/>
  <c r="L54" i="9"/>
  <c r="M53" i="9"/>
  <c r="L53" i="9"/>
  <c r="M52" i="9"/>
  <c r="L52" i="9"/>
  <c r="M51" i="9"/>
  <c r="L51" i="9"/>
  <c r="M50" i="9"/>
  <c r="L50" i="9"/>
  <c r="M49" i="9"/>
  <c r="L49" i="9"/>
  <c r="M48" i="9"/>
  <c r="L48" i="9"/>
  <c r="M47" i="9"/>
  <c r="L47" i="9"/>
  <c r="M46" i="9"/>
  <c r="L46" i="9"/>
  <c r="M45" i="9"/>
  <c r="L45" i="9"/>
  <c r="M44" i="9"/>
  <c r="L44" i="9"/>
  <c r="M43" i="9"/>
  <c r="L43" i="9"/>
  <c r="M42" i="9"/>
  <c r="L42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F7" i="27" l="1"/>
  <c r="J7" i="27"/>
  <c r="H29" i="27"/>
  <c r="H63" i="27"/>
  <c r="H85" i="27" s="1"/>
  <c r="G63" i="27"/>
  <c r="G85" i="27" s="1"/>
  <c r="G29" i="27"/>
  <c r="I63" i="27"/>
  <c r="I85" i="27" s="1"/>
  <c r="I29" i="27"/>
  <c r="BK30" i="10"/>
  <c r="K7" i="27"/>
  <c r="AZ30" i="10"/>
  <c r="BJ30" i="10"/>
  <c r="BI30" i="10" s="1"/>
  <c r="BH30" i="10" s="1"/>
  <c r="BG30" i="10" s="1"/>
  <c r="BF30" i="10" s="1"/>
  <c r="BC30" i="10" s="1"/>
  <c r="BB30" i="10" s="1"/>
  <c r="AW30" i="10"/>
  <c r="AV30" i="10" s="1"/>
  <c r="AU30" i="10" s="1"/>
  <c r="AT30" i="10" s="1"/>
  <c r="AS30" i="10" s="1"/>
  <c r="AR30" i="10" s="1"/>
  <c r="S27" i="9"/>
  <c r="E56" i="27" s="1"/>
  <c r="R27" i="9"/>
  <c r="C56" i="27" s="1"/>
  <c r="Q27" i="9"/>
  <c r="D56" i="27" s="1"/>
  <c r="D84" i="27" s="1"/>
  <c r="P27" i="9"/>
  <c r="K27" i="9"/>
  <c r="J27" i="9"/>
  <c r="I27" i="9"/>
  <c r="H27" i="9"/>
  <c r="G27" i="9"/>
  <c r="F27" i="9"/>
  <c r="E27" i="9"/>
  <c r="D27" i="9"/>
  <c r="C27" i="9"/>
  <c r="B27" i="9"/>
  <c r="S26" i="9"/>
  <c r="E55" i="27" s="1"/>
  <c r="R26" i="9"/>
  <c r="C55" i="27" s="1"/>
  <c r="Q26" i="9"/>
  <c r="D55" i="27" s="1"/>
  <c r="D83" i="27" s="1"/>
  <c r="AD30" i="5" l="1"/>
  <c r="BP30" i="10"/>
  <c r="K63" i="27"/>
  <c r="K85" i="27" s="1"/>
  <c r="K29" i="27"/>
  <c r="J63" i="27"/>
  <c r="J85" i="27" s="1"/>
  <c r="J29" i="27"/>
  <c r="F29" i="27"/>
  <c r="F63" i="27"/>
  <c r="F85" i="27" s="1"/>
  <c r="M27" i="9"/>
  <c r="L27" i="9" s="1"/>
  <c r="B56" i="27" s="1"/>
  <c r="P26" i="9"/>
  <c r="K26" i="9"/>
  <c r="J26" i="9"/>
  <c r="I26" i="9"/>
  <c r="H26" i="9"/>
  <c r="G26" i="9"/>
  <c r="F26" i="9"/>
  <c r="E26" i="9"/>
  <c r="D26" i="9"/>
  <c r="C26" i="9"/>
  <c r="B26" i="9"/>
  <c r="S25" i="9"/>
  <c r="E54" i="27" s="1"/>
  <c r="R25" i="9"/>
  <c r="C54" i="27" s="1"/>
  <c r="Q25" i="9"/>
  <c r="D54" i="27" s="1"/>
  <c r="D82" i="27" s="1"/>
  <c r="P25" i="9"/>
  <c r="K25" i="9"/>
  <c r="J25" i="9"/>
  <c r="I25" i="9"/>
  <c r="H25" i="9"/>
  <c r="G25" i="9"/>
  <c r="F25" i="9"/>
  <c r="E25" i="9"/>
  <c r="D25" i="9"/>
  <c r="C25" i="9"/>
  <c r="B25" i="9"/>
  <c r="S24" i="9"/>
  <c r="E53" i="27" s="1"/>
  <c r="R24" i="9"/>
  <c r="C53" i="27" s="1"/>
  <c r="Q24" i="9"/>
  <c r="D53" i="27" s="1"/>
  <c r="D81" i="27" s="1"/>
  <c r="P24" i="9"/>
  <c r="K24" i="9"/>
  <c r="J24" i="9"/>
  <c r="I24" i="9"/>
  <c r="H24" i="9"/>
  <c r="G24" i="9"/>
  <c r="F24" i="9"/>
  <c r="E24" i="9"/>
  <c r="D24" i="9"/>
  <c r="C24" i="9"/>
  <c r="B24" i="9"/>
  <c r="S23" i="9"/>
  <c r="E52" i="27" s="1"/>
  <c r="R23" i="9"/>
  <c r="C52" i="27" s="1"/>
  <c r="Q23" i="9"/>
  <c r="D52" i="27" s="1"/>
  <c r="D80" i="27" s="1"/>
  <c r="P23" i="9"/>
  <c r="K23" i="9"/>
  <c r="J23" i="9"/>
  <c r="I23" i="9"/>
  <c r="H23" i="9"/>
  <c r="G23" i="9"/>
  <c r="F23" i="9"/>
  <c r="E23" i="9"/>
  <c r="D23" i="9"/>
  <c r="C23" i="9"/>
  <c r="B23" i="9"/>
  <c r="S22" i="9"/>
  <c r="E51" i="27" s="1"/>
  <c r="R22" i="9"/>
  <c r="C51" i="27" s="1"/>
  <c r="Q22" i="9"/>
  <c r="D51" i="27" s="1"/>
  <c r="D79" i="27" s="1"/>
  <c r="P22" i="9"/>
  <c r="K22" i="9"/>
  <c r="J22" i="9"/>
  <c r="I22" i="9"/>
  <c r="H22" i="9"/>
  <c r="G22" i="9"/>
  <c r="F22" i="9"/>
  <c r="E22" i="9"/>
  <c r="D22" i="9"/>
  <c r="C22" i="9"/>
  <c r="B22" i="9"/>
  <c r="S21" i="9"/>
  <c r="E50" i="27" s="1"/>
  <c r="R21" i="9"/>
  <c r="C50" i="27" s="1"/>
  <c r="Q21" i="9"/>
  <c r="D50" i="27" s="1"/>
  <c r="D78" i="27" s="1"/>
  <c r="P21" i="9"/>
  <c r="K21" i="9"/>
  <c r="J21" i="9"/>
  <c r="I21" i="9"/>
  <c r="H21" i="9"/>
  <c r="G21" i="9"/>
  <c r="F21" i="9"/>
  <c r="E21" i="9"/>
  <c r="D21" i="9"/>
  <c r="C21" i="9"/>
  <c r="B21" i="9"/>
  <c r="S20" i="9"/>
  <c r="E49" i="27" s="1"/>
  <c r="R20" i="9"/>
  <c r="C49" i="27" s="1"/>
  <c r="Q20" i="9"/>
  <c r="D49" i="27" s="1"/>
  <c r="D77" i="27" s="1"/>
  <c r="P20" i="9"/>
  <c r="K20" i="9"/>
  <c r="J20" i="9"/>
  <c r="I20" i="9"/>
  <c r="H20" i="9"/>
  <c r="G20" i="9"/>
  <c r="F20" i="9"/>
  <c r="E20" i="9"/>
  <c r="D20" i="9"/>
  <c r="C20" i="9"/>
  <c r="B20" i="9"/>
  <c r="S19" i="9"/>
  <c r="E48" i="27" s="1"/>
  <c r="R19" i="9"/>
  <c r="C48" i="27" s="1"/>
  <c r="Q19" i="9"/>
  <c r="D48" i="27" s="1"/>
  <c r="D76" i="27" s="1"/>
  <c r="P19" i="9"/>
  <c r="K19" i="9"/>
  <c r="J19" i="9"/>
  <c r="I19" i="9"/>
  <c r="H19" i="9"/>
  <c r="G19" i="9"/>
  <c r="F19" i="9"/>
  <c r="E19" i="9"/>
  <c r="D19" i="9"/>
  <c r="C19" i="9"/>
  <c r="B19" i="9"/>
  <c r="S18" i="9"/>
  <c r="E47" i="27" s="1"/>
  <c r="R18" i="9"/>
  <c r="C47" i="27" s="1"/>
  <c r="Q18" i="9"/>
  <c r="D47" i="27" s="1"/>
  <c r="D75" i="27" s="1"/>
  <c r="P18" i="9"/>
  <c r="K18" i="9"/>
  <c r="J18" i="9"/>
  <c r="I18" i="9"/>
  <c r="H18" i="9"/>
  <c r="G18" i="9"/>
  <c r="F18" i="9"/>
  <c r="E18" i="9"/>
  <c r="D18" i="9"/>
  <c r="C18" i="9"/>
  <c r="B18" i="9"/>
  <c r="S17" i="9"/>
  <c r="E46" i="27" s="1"/>
  <c r="R17" i="9"/>
  <c r="C46" i="27" s="1"/>
  <c r="Q17" i="9"/>
  <c r="D46" i="27" s="1"/>
  <c r="D74" i="27" s="1"/>
  <c r="P17" i="9"/>
  <c r="K17" i="9"/>
  <c r="J17" i="9"/>
  <c r="I17" i="9"/>
  <c r="H17" i="9"/>
  <c r="G17" i="9"/>
  <c r="F17" i="9"/>
  <c r="E17" i="9"/>
  <c r="D17" i="9"/>
  <c r="C17" i="9"/>
  <c r="B17" i="9"/>
  <c r="S16" i="9"/>
  <c r="E45" i="27" s="1"/>
  <c r="R16" i="9"/>
  <c r="C45" i="27" s="1"/>
  <c r="Q16" i="9"/>
  <c r="D45" i="27" s="1"/>
  <c r="D73" i="27" s="1"/>
  <c r="P16" i="9"/>
  <c r="K16" i="9"/>
  <c r="J16" i="9"/>
  <c r="I16" i="9"/>
  <c r="H16" i="9"/>
  <c r="G16" i="9"/>
  <c r="F16" i="9"/>
  <c r="E16" i="9"/>
  <c r="D16" i="9"/>
  <c r="C16" i="9"/>
  <c r="B16" i="9"/>
  <c r="S15" i="9"/>
  <c r="E44" i="27" s="1"/>
  <c r="R15" i="9"/>
  <c r="C44" i="27" s="1"/>
  <c r="Q15" i="9"/>
  <c r="D44" i="27" s="1"/>
  <c r="D72" i="27" s="1"/>
  <c r="P15" i="9"/>
  <c r="K15" i="9"/>
  <c r="J15" i="9"/>
  <c r="I15" i="9"/>
  <c r="H15" i="9"/>
  <c r="G15" i="9"/>
  <c r="F15" i="9"/>
  <c r="E15" i="9"/>
  <c r="D15" i="9"/>
  <c r="C15" i="9"/>
  <c r="B15" i="9"/>
  <c r="S14" i="9"/>
  <c r="E43" i="27" s="1"/>
  <c r="R14" i="9"/>
  <c r="C43" i="27" s="1"/>
  <c r="Q14" i="9"/>
  <c r="D43" i="27" s="1"/>
  <c r="D71" i="27" s="1"/>
  <c r="P14" i="9"/>
  <c r="K14" i="9"/>
  <c r="J14" i="9"/>
  <c r="I14" i="9"/>
  <c r="H14" i="9"/>
  <c r="G14" i="9"/>
  <c r="F14" i="9"/>
  <c r="E14" i="9"/>
  <c r="D14" i="9"/>
  <c r="C14" i="9"/>
  <c r="B14" i="9"/>
  <c r="S13" i="9"/>
  <c r="E42" i="27" s="1"/>
  <c r="R13" i="9"/>
  <c r="C42" i="27" s="1"/>
  <c r="Q13" i="9"/>
  <c r="D42" i="27" s="1"/>
  <c r="D70" i="27" s="1"/>
  <c r="P13" i="9"/>
  <c r="K13" i="9"/>
  <c r="J13" i="9"/>
  <c r="I13" i="9"/>
  <c r="H13" i="9"/>
  <c r="G13" i="9"/>
  <c r="F13" i="9"/>
  <c r="E13" i="9"/>
  <c r="D13" i="9"/>
  <c r="C13" i="9"/>
  <c r="B13" i="9"/>
  <c r="S12" i="9"/>
  <c r="E41" i="27" s="1"/>
  <c r="R12" i="9"/>
  <c r="C41" i="27" s="1"/>
  <c r="Q12" i="9"/>
  <c r="D41" i="27" s="1"/>
  <c r="D69" i="27" s="1"/>
  <c r="P12" i="9"/>
  <c r="K12" i="9"/>
  <c r="J12" i="9"/>
  <c r="I12" i="9"/>
  <c r="H12" i="9"/>
  <c r="G12" i="9"/>
  <c r="F12" i="9"/>
  <c r="E12" i="9"/>
  <c r="D12" i="9"/>
  <c r="C12" i="9"/>
  <c r="B12" i="9"/>
  <c r="S11" i="9"/>
  <c r="E40" i="27" s="1"/>
  <c r="R11" i="9"/>
  <c r="C40" i="27" s="1"/>
  <c r="Q11" i="9"/>
  <c r="D40" i="27" s="1"/>
  <c r="D68" i="27" s="1"/>
  <c r="P11" i="9"/>
  <c r="L22" i="9" l="1"/>
  <c r="B51" i="27" s="1"/>
  <c r="AI4" i="10"/>
  <c r="M22" i="9"/>
  <c r="M12" i="9"/>
  <c r="L12" i="9" s="1"/>
  <c r="B41" i="27" s="1"/>
  <c r="M13" i="9"/>
  <c r="L13" i="9" s="1"/>
  <c r="B42" i="27" s="1"/>
  <c r="M14" i="9"/>
  <c r="L14" i="9" s="1"/>
  <c r="B43" i="27" s="1"/>
  <c r="M15" i="9"/>
  <c r="L15" i="9" s="1"/>
  <c r="B44" i="27" s="1"/>
  <c r="M16" i="9"/>
  <c r="L16" i="9" s="1"/>
  <c r="B45" i="27" s="1"/>
  <c r="M17" i="9"/>
  <c r="L17" i="9" s="1"/>
  <c r="B46" i="27" s="1"/>
  <c r="M18" i="9"/>
  <c r="L18" i="9" s="1"/>
  <c r="B47" i="27" s="1"/>
  <c r="M19" i="9"/>
  <c r="L19" i="9" s="1"/>
  <c r="B48" i="27" s="1"/>
  <c r="M20" i="9"/>
  <c r="L20" i="9" s="1"/>
  <c r="B49" i="27" s="1"/>
  <c r="M21" i="9"/>
  <c r="L21" i="9" s="1"/>
  <c r="B50" i="27" s="1"/>
  <c r="M23" i="9"/>
  <c r="L23" i="9" s="1"/>
  <c r="B52" i="27" s="1"/>
  <c r="M24" i="9"/>
  <c r="L24" i="9" s="1"/>
  <c r="B53" i="27" s="1"/>
  <c r="M25" i="9"/>
  <c r="L25" i="9" s="1"/>
  <c r="B54" i="27" s="1"/>
  <c r="M26" i="9"/>
  <c r="L26" i="9" s="1"/>
  <c r="B55" i="27" s="1"/>
  <c r="K11" i="9"/>
  <c r="J11" i="9"/>
  <c r="I11" i="9"/>
  <c r="H11" i="9"/>
  <c r="G11" i="9"/>
  <c r="F11" i="9"/>
  <c r="E11" i="9"/>
  <c r="D11" i="9"/>
  <c r="C11" i="9"/>
  <c r="B11" i="9"/>
  <c r="L11" i="9" s="1"/>
  <c r="B40" i="27" s="1"/>
  <c r="S10" i="9"/>
  <c r="E39" i="27" s="1"/>
  <c r="R10" i="9"/>
  <c r="C39" i="27" s="1"/>
  <c r="Q10" i="9"/>
  <c r="D39" i="27" s="1"/>
  <c r="D67" i="27" s="1"/>
  <c r="P10" i="9"/>
  <c r="K10" i="9"/>
  <c r="J10" i="9"/>
  <c r="I10" i="9"/>
  <c r="H10" i="9"/>
  <c r="G10" i="9"/>
  <c r="F10" i="9"/>
  <c r="E10" i="9"/>
  <c r="D10" i="9"/>
  <c r="C10" i="9"/>
  <c r="B10" i="9"/>
  <c r="S9" i="9"/>
  <c r="E38" i="27" s="1"/>
  <c r="R9" i="9"/>
  <c r="C38" i="27" s="1"/>
  <c r="Q9" i="9"/>
  <c r="D38" i="27" s="1"/>
  <c r="D66" i="27" s="1"/>
  <c r="P9" i="9"/>
  <c r="K9" i="9"/>
  <c r="J9" i="9"/>
  <c r="I9" i="9"/>
  <c r="H9" i="9"/>
  <c r="G9" i="9"/>
  <c r="F9" i="9"/>
  <c r="E9" i="9"/>
  <c r="D9" i="9"/>
  <c r="C9" i="9"/>
  <c r="B9" i="9"/>
  <c r="S8" i="9"/>
  <c r="E37" i="27" s="1"/>
  <c r="R8" i="9"/>
  <c r="C37" i="27" s="1"/>
  <c r="Q8" i="9"/>
  <c r="D37" i="27" s="1"/>
  <c r="D65" i="27" s="1"/>
  <c r="P8" i="9"/>
  <c r="K8" i="9"/>
  <c r="J8" i="9"/>
  <c r="I8" i="9"/>
  <c r="H8" i="9"/>
  <c r="G8" i="9"/>
  <c r="F8" i="9"/>
  <c r="E8" i="9"/>
  <c r="D8" i="9"/>
  <c r="C8" i="9"/>
  <c r="B8" i="9"/>
  <c r="S7" i="9"/>
  <c r="E36" i="27" s="1"/>
  <c r="R7" i="9"/>
  <c r="C36" i="27" s="1"/>
  <c r="Q7" i="9"/>
  <c r="D36" i="27" s="1"/>
  <c r="D64" i="27" s="1"/>
  <c r="P7" i="9"/>
  <c r="K7" i="9"/>
  <c r="J7" i="9"/>
  <c r="I7" i="9"/>
  <c r="H7" i="9"/>
  <c r="G7" i="9"/>
  <c r="F7" i="9"/>
  <c r="E7" i="9"/>
  <c r="D7" i="9"/>
  <c r="C7" i="9"/>
  <c r="B7" i="9"/>
  <c r="S6" i="9"/>
  <c r="R6" i="9"/>
  <c r="Q6" i="9"/>
  <c r="P6" i="9"/>
  <c r="P28" i="9" s="1"/>
  <c r="K6" i="9"/>
  <c r="J6" i="9"/>
  <c r="I6" i="9"/>
  <c r="H6" i="9"/>
  <c r="G6" i="9"/>
  <c r="F6" i="9"/>
  <c r="E6" i="9"/>
  <c r="D6" i="9"/>
  <c r="C6" i="9"/>
  <c r="M6" i="9" s="1"/>
  <c r="B6" i="9"/>
  <c r="V186" i="7"/>
  <c r="M186" i="7"/>
  <c r="L186" i="7"/>
  <c r="V185" i="7"/>
  <c r="M185" i="7"/>
  <c r="L185" i="7"/>
  <c r="V184" i="7"/>
  <c r="M184" i="7"/>
  <c r="L184" i="7"/>
  <c r="V183" i="7"/>
  <c r="M183" i="7"/>
  <c r="L183" i="7"/>
  <c r="V182" i="7"/>
  <c r="M182" i="7"/>
  <c r="L182" i="7"/>
  <c r="V181" i="7"/>
  <c r="M181" i="7"/>
  <c r="L181" i="7"/>
  <c r="M180" i="7"/>
  <c r="L180" i="7"/>
  <c r="V179" i="7"/>
  <c r="M179" i="7"/>
  <c r="L179" i="7"/>
  <c r="V178" i="7"/>
  <c r="M178" i="7"/>
  <c r="L178" i="7"/>
  <c r="V177" i="7"/>
  <c r="M177" i="7"/>
  <c r="L177" i="7"/>
  <c r="V176" i="7"/>
  <c r="M176" i="7"/>
  <c r="L176" i="7"/>
  <c r="V175" i="7"/>
  <c r="M175" i="7"/>
  <c r="L175" i="7"/>
  <c r="V174" i="7"/>
  <c r="M174" i="7"/>
  <c r="L174" i="7"/>
  <c r="V173" i="7"/>
  <c r="M173" i="7"/>
  <c r="L173" i="7"/>
  <c r="M172" i="7"/>
  <c r="L172" i="7"/>
  <c r="V171" i="7"/>
  <c r="M171" i="7"/>
  <c r="L171" i="7"/>
  <c r="V170" i="7"/>
  <c r="M170" i="7"/>
  <c r="L170" i="7"/>
  <c r="V169" i="7"/>
  <c r="M169" i="7"/>
  <c r="L169" i="7"/>
  <c r="V168" i="7"/>
  <c r="M168" i="7"/>
  <c r="L168" i="7"/>
  <c r="V167" i="7"/>
  <c r="M167" i="7"/>
  <c r="L167" i="7"/>
  <c r="V166" i="7"/>
  <c r="M166" i="7"/>
  <c r="L166" i="7"/>
  <c r="V165" i="7"/>
  <c r="M165" i="7"/>
  <c r="L165" i="7"/>
  <c r="M164" i="7"/>
  <c r="L164" i="7"/>
  <c r="V163" i="7"/>
  <c r="M163" i="7"/>
  <c r="L163" i="7"/>
  <c r="V162" i="7"/>
  <c r="M162" i="7"/>
  <c r="L162" i="7"/>
  <c r="V161" i="7"/>
  <c r="M161" i="7"/>
  <c r="L161" i="7"/>
  <c r="V160" i="7"/>
  <c r="M160" i="7"/>
  <c r="L160" i="7"/>
  <c r="M159" i="7"/>
  <c r="L159" i="7"/>
  <c r="V158" i="7"/>
  <c r="M158" i="7"/>
  <c r="L158" i="7"/>
  <c r="V157" i="7"/>
  <c r="M157" i="7"/>
  <c r="L157" i="7"/>
  <c r="V156" i="7"/>
  <c r="M156" i="7"/>
  <c r="L156" i="7"/>
  <c r="V155" i="7"/>
  <c r="M155" i="7"/>
  <c r="L155" i="7"/>
  <c r="V154" i="7"/>
  <c r="M154" i="7"/>
  <c r="L154" i="7"/>
  <c r="V146" i="7"/>
  <c r="M146" i="7"/>
  <c r="L146" i="7"/>
  <c r="V145" i="7"/>
  <c r="M145" i="7"/>
  <c r="L145" i="7"/>
  <c r="V144" i="7"/>
  <c r="M144" i="7"/>
  <c r="L144" i="7"/>
  <c r="V143" i="7"/>
  <c r="M143" i="7"/>
  <c r="L143" i="7"/>
  <c r="V142" i="7"/>
  <c r="M142" i="7"/>
  <c r="L142" i="7"/>
  <c r="V140" i="7"/>
  <c r="M140" i="7"/>
  <c r="L140" i="7"/>
  <c r="V139" i="7"/>
  <c r="M139" i="7"/>
  <c r="L139" i="7"/>
  <c r="V138" i="7"/>
  <c r="M138" i="7"/>
  <c r="L138" i="7"/>
  <c r="M137" i="7"/>
  <c r="L137" i="7"/>
  <c r="V136" i="7"/>
  <c r="M136" i="7"/>
  <c r="L136" i="7"/>
  <c r="V135" i="7"/>
  <c r="M135" i="7"/>
  <c r="L135" i="7"/>
  <c r="V134" i="7"/>
  <c r="M134" i="7"/>
  <c r="L134" i="7"/>
  <c r="M133" i="7"/>
  <c r="L133" i="7"/>
  <c r="V132" i="7"/>
  <c r="M132" i="7"/>
  <c r="L132" i="7"/>
  <c r="V131" i="7"/>
  <c r="M131" i="7"/>
  <c r="L131" i="7"/>
  <c r="V130" i="7"/>
  <c r="M130" i="7"/>
  <c r="L130" i="7"/>
  <c r="V129" i="7"/>
  <c r="M129" i="7"/>
  <c r="L129" i="7"/>
  <c r="V128" i="7"/>
  <c r="M128" i="7"/>
  <c r="L128" i="7"/>
  <c r="V127" i="7"/>
  <c r="M127" i="7"/>
  <c r="L127" i="7"/>
  <c r="V126" i="7"/>
  <c r="M126" i="7"/>
  <c r="L126" i="7"/>
  <c r="M125" i="7"/>
  <c r="L125" i="7"/>
  <c r="V124" i="7"/>
  <c r="M124" i="7"/>
  <c r="L124" i="7"/>
  <c r="V123" i="7"/>
  <c r="M123" i="7"/>
  <c r="L123" i="7"/>
  <c r="V122" i="7"/>
  <c r="M122" i="7"/>
  <c r="L122" i="7"/>
  <c r="V121" i="7"/>
  <c r="M121" i="7"/>
  <c r="L121" i="7"/>
  <c r="V120" i="7"/>
  <c r="M120" i="7"/>
  <c r="L120" i="7"/>
  <c r="M119" i="7"/>
  <c r="L119" i="7"/>
  <c r="V118" i="7"/>
  <c r="M118" i="7"/>
  <c r="L118" i="7"/>
  <c r="V117" i="7"/>
  <c r="M117" i="7"/>
  <c r="L117" i="7"/>
  <c r="M116" i="7"/>
  <c r="L116" i="7"/>
  <c r="V115" i="7"/>
  <c r="M115" i="7"/>
  <c r="L115" i="7"/>
  <c r="V114" i="7"/>
  <c r="M114" i="7"/>
  <c r="L114" i="7"/>
  <c r="V113" i="7"/>
  <c r="M113" i="7"/>
  <c r="L113" i="7"/>
  <c r="V112" i="7"/>
  <c r="M112" i="7"/>
  <c r="L112" i="7"/>
  <c r="V111" i="7"/>
  <c r="M111" i="7"/>
  <c r="L111" i="7"/>
  <c r="V110" i="7"/>
  <c r="M110" i="7"/>
  <c r="L110" i="7"/>
  <c r="V103" i="7"/>
  <c r="M103" i="7"/>
  <c r="L103" i="7"/>
  <c r="V102" i="7"/>
  <c r="M102" i="7"/>
  <c r="L102" i="7"/>
  <c r="V101" i="7"/>
  <c r="M101" i="7"/>
  <c r="L101" i="7"/>
  <c r="M100" i="7"/>
  <c r="L100" i="7"/>
  <c r="V99" i="7"/>
  <c r="M99" i="7"/>
  <c r="L99" i="7"/>
  <c r="V98" i="7"/>
  <c r="M98" i="7"/>
  <c r="L98" i="7"/>
  <c r="V97" i="7"/>
  <c r="M97" i="7"/>
  <c r="L97" i="7"/>
  <c r="V96" i="7"/>
  <c r="M96" i="7"/>
  <c r="L96" i="7"/>
  <c r="V95" i="7"/>
  <c r="M95" i="7"/>
  <c r="L95" i="7"/>
  <c r="V94" i="7"/>
  <c r="M94" i="7"/>
  <c r="L94" i="7"/>
  <c r="V93" i="7"/>
  <c r="M93" i="7"/>
  <c r="L93" i="7"/>
  <c r="M92" i="7"/>
  <c r="L92" i="7"/>
  <c r="V91" i="7"/>
  <c r="M91" i="7"/>
  <c r="L91" i="7"/>
  <c r="V90" i="7"/>
  <c r="M90" i="7"/>
  <c r="L90" i="7"/>
  <c r="V89" i="7"/>
  <c r="M89" i="7"/>
  <c r="L89" i="7"/>
  <c r="V88" i="7"/>
  <c r="M88" i="7"/>
  <c r="L88" i="7"/>
  <c r="V87" i="7"/>
  <c r="M87" i="7"/>
  <c r="L87" i="7"/>
  <c r="M86" i="7"/>
  <c r="L86" i="7"/>
  <c r="V85" i="7"/>
  <c r="M85" i="7"/>
  <c r="L85" i="7"/>
  <c r="V84" i="7"/>
  <c r="M84" i="7"/>
  <c r="L84" i="7"/>
  <c r="V83" i="7"/>
  <c r="M83" i="7"/>
  <c r="L83" i="7"/>
  <c r="V82" i="7"/>
  <c r="M82" i="7"/>
  <c r="L82" i="7"/>
  <c r="V81" i="7"/>
  <c r="M81" i="7"/>
  <c r="L81" i="7"/>
  <c r="V80" i="7"/>
  <c r="M80" i="7"/>
  <c r="L80" i="7"/>
  <c r="V79" i="7"/>
  <c r="M79" i="7"/>
  <c r="L79" i="7"/>
  <c r="V78" i="7"/>
  <c r="M78" i="7"/>
  <c r="L78" i="7"/>
  <c r="V77" i="7"/>
  <c r="M77" i="7"/>
  <c r="L77" i="7"/>
  <c r="M76" i="7"/>
  <c r="L76" i="7"/>
  <c r="V75" i="7"/>
  <c r="M75" i="7"/>
  <c r="L75" i="7"/>
  <c r="V74" i="7"/>
  <c r="M74" i="7"/>
  <c r="L74" i="7"/>
  <c r="V73" i="7"/>
  <c r="M73" i="7"/>
  <c r="L73" i="7"/>
  <c r="V66" i="7"/>
  <c r="M66" i="7"/>
  <c r="L66" i="7"/>
  <c r="V65" i="7"/>
  <c r="M65" i="7"/>
  <c r="L65" i="7"/>
  <c r="V64" i="7"/>
  <c r="M64" i="7"/>
  <c r="L64" i="7"/>
  <c r="V63" i="7"/>
  <c r="M63" i="7"/>
  <c r="L63" i="7"/>
  <c r="M62" i="7"/>
  <c r="L62" i="7"/>
  <c r="V61" i="7"/>
  <c r="M61" i="7"/>
  <c r="L61" i="7"/>
  <c r="V60" i="7"/>
  <c r="M60" i="7"/>
  <c r="L60" i="7"/>
  <c r="M59" i="7"/>
  <c r="L59" i="7"/>
  <c r="V58" i="7"/>
  <c r="M58" i="7"/>
  <c r="L58" i="7"/>
  <c r="V57" i="7"/>
  <c r="M57" i="7"/>
  <c r="L57" i="7"/>
  <c r="V56" i="7"/>
  <c r="M56" i="7"/>
  <c r="L56" i="7"/>
  <c r="M55" i="7"/>
  <c r="L55" i="7"/>
  <c r="V54" i="7"/>
  <c r="M54" i="7"/>
  <c r="L54" i="7"/>
  <c r="V53" i="7"/>
  <c r="M53" i="7"/>
  <c r="L53" i="7"/>
  <c r="V52" i="7"/>
  <c r="M52" i="7"/>
  <c r="L52" i="7"/>
  <c r="V51" i="7"/>
  <c r="M51" i="7"/>
  <c r="L51" i="7"/>
  <c r="V50" i="7"/>
  <c r="M50" i="7"/>
  <c r="L50" i="7"/>
  <c r="V49" i="7"/>
  <c r="M49" i="7"/>
  <c r="L49" i="7"/>
  <c r="V48" i="7"/>
  <c r="M48" i="7"/>
  <c r="L48" i="7"/>
  <c r="V47" i="7"/>
  <c r="M47" i="7"/>
  <c r="L47" i="7"/>
  <c r="M46" i="7"/>
  <c r="L46" i="7"/>
  <c r="V45" i="7"/>
  <c r="M45" i="7"/>
  <c r="L45" i="7"/>
  <c r="V44" i="7"/>
  <c r="M44" i="7"/>
  <c r="L44" i="7"/>
  <c r="V43" i="7"/>
  <c r="M43" i="7"/>
  <c r="L43" i="7"/>
  <c r="V42" i="7"/>
  <c r="M42" i="7"/>
  <c r="L42" i="7"/>
  <c r="M41" i="7"/>
  <c r="L41" i="7"/>
  <c r="V40" i="7"/>
  <c r="M40" i="7"/>
  <c r="L40" i="7"/>
  <c r="V39" i="7"/>
  <c r="M39" i="7"/>
  <c r="L39" i="7"/>
  <c r="V38" i="7"/>
  <c r="M38" i="7"/>
  <c r="L38" i="7"/>
  <c r="V37" i="7"/>
  <c r="M37" i="7"/>
  <c r="L37" i="7"/>
  <c r="V36" i="7"/>
  <c r="M36" i="7"/>
  <c r="L36" i="7"/>
  <c r="M11" i="9" l="1"/>
  <c r="L6" i="9"/>
  <c r="B35" i="27" s="1"/>
  <c r="AH4" i="10"/>
  <c r="D35" i="27"/>
  <c r="Q28" i="9"/>
  <c r="E35" i="27"/>
  <c r="E57" i="27" s="1"/>
  <c r="S28" i="9"/>
  <c r="C35" i="27"/>
  <c r="C57" i="27" s="1"/>
  <c r="R28" i="9"/>
  <c r="M7" i="9"/>
  <c r="L7" i="9" s="1"/>
  <c r="B36" i="27" s="1"/>
  <c r="M8" i="9"/>
  <c r="L8" i="9" s="1"/>
  <c r="B37" i="27" s="1"/>
  <c r="M9" i="9"/>
  <c r="L9" i="9" s="1"/>
  <c r="B38" i="27" s="1"/>
  <c r="M10" i="9"/>
  <c r="L10" i="9" s="1"/>
  <c r="B39" i="27" s="1"/>
  <c r="W28" i="7"/>
  <c r="E28" i="27" s="1"/>
  <c r="E84" i="27" s="1"/>
  <c r="V28" i="7"/>
  <c r="K28" i="7"/>
  <c r="J28" i="7"/>
  <c r="I28" i="7"/>
  <c r="H28" i="7"/>
  <c r="G28" i="7"/>
  <c r="F28" i="7"/>
  <c r="E28" i="7"/>
  <c r="D28" i="7"/>
  <c r="C28" i="7"/>
  <c r="B28" i="7"/>
  <c r="W27" i="7"/>
  <c r="E27" i="27" s="1"/>
  <c r="E83" i="27" s="1"/>
  <c r="V27" i="7"/>
  <c r="C27" i="27" s="1"/>
  <c r="C83" i="27" s="1"/>
  <c r="K27" i="7"/>
  <c r="J27" i="7"/>
  <c r="I27" i="7"/>
  <c r="H27" i="7"/>
  <c r="G27" i="7"/>
  <c r="F27" i="7"/>
  <c r="E27" i="7"/>
  <c r="D27" i="7"/>
  <c r="C27" i="7"/>
  <c r="B27" i="7"/>
  <c r="W26" i="7"/>
  <c r="E26" i="27" s="1"/>
  <c r="E82" i="27" s="1"/>
  <c r="V26" i="7"/>
  <c r="C26" i="27" s="1"/>
  <c r="C82" i="27" s="1"/>
  <c r="M27" i="7" l="1"/>
  <c r="N30" i="5"/>
  <c r="D63" i="27"/>
  <c r="D85" i="27" s="1"/>
  <c r="D57" i="27"/>
  <c r="B57" i="27"/>
  <c r="L28" i="9"/>
  <c r="K28" i="9" s="1"/>
  <c r="J28" i="9" s="1"/>
  <c r="I28" i="9" s="1"/>
  <c r="H28" i="9" s="1"/>
  <c r="G28" i="9" s="1"/>
  <c r="F28" i="9" s="1"/>
  <c r="E28" i="9" s="1"/>
  <c r="D28" i="9" s="1"/>
  <c r="C28" i="9" s="1"/>
  <c r="B28" i="9" s="1"/>
  <c r="M28" i="9"/>
  <c r="M28" i="7"/>
  <c r="L28" i="7" s="1"/>
  <c r="B28" i="27" s="1"/>
  <c r="B84" i="27" s="1"/>
  <c r="C28" i="27"/>
  <c r="C84" i="27" s="1"/>
  <c r="L27" i="7"/>
  <c r="B27" i="27" s="1"/>
  <c r="B83" i="27" s="1"/>
  <c r="K26" i="7"/>
  <c r="J26" i="7"/>
  <c r="I26" i="7"/>
  <c r="H26" i="7"/>
  <c r="G26" i="7"/>
  <c r="F26" i="7"/>
  <c r="E26" i="7"/>
  <c r="D26" i="7"/>
  <c r="C26" i="7"/>
  <c r="M26" i="7" s="1"/>
  <c r="B26" i="7"/>
  <c r="W25" i="7"/>
  <c r="E25" i="27" s="1"/>
  <c r="E81" i="27" s="1"/>
  <c r="V25" i="7"/>
  <c r="K25" i="7"/>
  <c r="J25" i="7"/>
  <c r="I25" i="7"/>
  <c r="H25" i="7"/>
  <c r="G25" i="7"/>
  <c r="F25" i="7"/>
  <c r="E25" i="7"/>
  <c r="D25" i="7"/>
  <c r="C25" i="7"/>
  <c r="B25" i="7"/>
  <c r="W24" i="7"/>
  <c r="E24" i="27" s="1"/>
  <c r="E80" i="27" s="1"/>
  <c r="V24" i="7"/>
  <c r="K24" i="7"/>
  <c r="J24" i="7"/>
  <c r="I24" i="7"/>
  <c r="H24" i="7"/>
  <c r="G24" i="7"/>
  <c r="F24" i="7"/>
  <c r="E24" i="7"/>
  <c r="D24" i="7"/>
  <c r="C24" i="7"/>
  <c r="B24" i="7"/>
  <c r="W23" i="7"/>
  <c r="E23" i="27" s="1"/>
  <c r="E79" i="27" s="1"/>
  <c r="V23" i="7"/>
  <c r="K23" i="7"/>
  <c r="J23" i="7"/>
  <c r="I23" i="7"/>
  <c r="H23" i="7"/>
  <c r="G23" i="7"/>
  <c r="F23" i="7"/>
  <c r="E23" i="7"/>
  <c r="D23" i="7"/>
  <c r="C23" i="7"/>
  <c r="B23" i="7"/>
  <c r="W22" i="7"/>
  <c r="E22" i="27" s="1"/>
  <c r="E78" i="27" s="1"/>
  <c r="V22" i="7"/>
  <c r="K22" i="7"/>
  <c r="J22" i="7"/>
  <c r="I22" i="7"/>
  <c r="H22" i="7"/>
  <c r="G22" i="7"/>
  <c r="F22" i="7"/>
  <c r="E22" i="7"/>
  <c r="D22" i="7"/>
  <c r="C22" i="7"/>
  <c r="B22" i="7"/>
  <c r="W21" i="7"/>
  <c r="E21" i="27" s="1"/>
  <c r="E77" i="27" s="1"/>
  <c r="V21" i="7"/>
  <c r="K21" i="7"/>
  <c r="J21" i="7"/>
  <c r="I21" i="7"/>
  <c r="H21" i="7"/>
  <c r="G21" i="7"/>
  <c r="F21" i="7"/>
  <c r="E21" i="7"/>
  <c r="D21" i="7"/>
  <c r="C21" i="7"/>
  <c r="B21" i="7"/>
  <c r="W20" i="7"/>
  <c r="E20" i="27" s="1"/>
  <c r="E76" i="27" s="1"/>
  <c r="V20" i="7"/>
  <c r="K20" i="7"/>
  <c r="J20" i="7"/>
  <c r="I20" i="7"/>
  <c r="H20" i="7"/>
  <c r="G20" i="7"/>
  <c r="F20" i="7"/>
  <c r="E20" i="7"/>
  <c r="D20" i="7"/>
  <c r="C20" i="7"/>
  <c r="B20" i="7"/>
  <c r="W19" i="7"/>
  <c r="E19" i="27" s="1"/>
  <c r="E75" i="27" s="1"/>
  <c r="V19" i="7"/>
  <c r="K19" i="7"/>
  <c r="J19" i="7"/>
  <c r="I19" i="7"/>
  <c r="H19" i="7"/>
  <c r="G19" i="7"/>
  <c r="F19" i="7"/>
  <c r="E19" i="7"/>
  <c r="D19" i="7"/>
  <c r="C19" i="7"/>
  <c r="B19" i="7"/>
  <c r="W18" i="7"/>
  <c r="E18" i="27" s="1"/>
  <c r="E74" i="27" s="1"/>
  <c r="V18" i="7"/>
  <c r="K18" i="7"/>
  <c r="J18" i="7"/>
  <c r="I18" i="7"/>
  <c r="H18" i="7"/>
  <c r="G18" i="7"/>
  <c r="F18" i="7"/>
  <c r="E18" i="7"/>
  <c r="D18" i="7"/>
  <c r="C18" i="7"/>
  <c r="B18" i="7"/>
  <c r="W17" i="7"/>
  <c r="E17" i="27" s="1"/>
  <c r="E73" i="27" s="1"/>
  <c r="V17" i="7"/>
  <c r="K17" i="7"/>
  <c r="J17" i="7"/>
  <c r="I17" i="7"/>
  <c r="H17" i="7"/>
  <c r="G17" i="7"/>
  <c r="F17" i="7"/>
  <c r="E17" i="7"/>
  <c r="D17" i="7"/>
  <c r="C17" i="7"/>
  <c r="B17" i="7"/>
  <c r="W16" i="7"/>
  <c r="E16" i="27" s="1"/>
  <c r="E72" i="27" s="1"/>
  <c r="V16" i="7"/>
  <c r="K16" i="7"/>
  <c r="J16" i="7"/>
  <c r="I16" i="7"/>
  <c r="H16" i="7"/>
  <c r="G16" i="7"/>
  <c r="F16" i="7"/>
  <c r="E16" i="7"/>
  <c r="D16" i="7"/>
  <c r="C16" i="7"/>
  <c r="B16" i="7"/>
  <c r="W15" i="7"/>
  <c r="E15" i="27" s="1"/>
  <c r="E71" i="27" s="1"/>
  <c r="V15" i="7"/>
  <c r="K15" i="7"/>
  <c r="J15" i="7"/>
  <c r="I15" i="7"/>
  <c r="H15" i="7"/>
  <c r="G15" i="7"/>
  <c r="F15" i="7"/>
  <c r="E15" i="7"/>
  <c r="D15" i="7"/>
  <c r="C15" i="7"/>
  <c r="B15" i="7"/>
  <c r="W14" i="7"/>
  <c r="E14" i="27" s="1"/>
  <c r="E70" i="27" s="1"/>
  <c r="V14" i="7"/>
  <c r="K14" i="7"/>
  <c r="J14" i="7"/>
  <c r="I14" i="7"/>
  <c r="H14" i="7"/>
  <c r="G14" i="7"/>
  <c r="F14" i="7"/>
  <c r="E14" i="7"/>
  <c r="D14" i="7"/>
  <c r="C14" i="7"/>
  <c r="B14" i="7"/>
  <c r="W13" i="7"/>
  <c r="E13" i="27" s="1"/>
  <c r="E69" i="27" s="1"/>
  <c r="V13" i="7"/>
  <c r="K13" i="7"/>
  <c r="J13" i="7"/>
  <c r="I13" i="7"/>
  <c r="H13" i="7"/>
  <c r="G13" i="7"/>
  <c r="F13" i="7"/>
  <c r="E13" i="7"/>
  <c r="D13" i="7"/>
  <c r="C13" i="7"/>
  <c r="B13" i="7"/>
  <c r="W12" i="7"/>
  <c r="E12" i="27" s="1"/>
  <c r="E68" i="27" s="1"/>
  <c r="V12" i="7"/>
  <c r="K12" i="7"/>
  <c r="J12" i="7"/>
  <c r="I12" i="7"/>
  <c r="H12" i="7"/>
  <c r="G12" i="7"/>
  <c r="F12" i="7"/>
  <c r="E12" i="7"/>
  <c r="D12" i="7"/>
  <c r="C12" i="7"/>
  <c r="B12" i="7"/>
  <c r="W11" i="7"/>
  <c r="E11" i="27" s="1"/>
  <c r="E67" i="27" s="1"/>
  <c r="V11" i="7"/>
  <c r="K11" i="7"/>
  <c r="J11" i="7"/>
  <c r="I11" i="7"/>
  <c r="H11" i="7"/>
  <c r="G11" i="7"/>
  <c r="F11" i="7"/>
  <c r="E11" i="7"/>
  <c r="D11" i="7"/>
  <c r="C11" i="7"/>
  <c r="B11" i="7"/>
  <c r="W10" i="7"/>
  <c r="E10" i="27" s="1"/>
  <c r="E66" i="27" s="1"/>
  <c r="V10" i="7"/>
  <c r="K10" i="7"/>
  <c r="J10" i="7"/>
  <c r="I10" i="7"/>
  <c r="H10" i="7"/>
  <c r="G10" i="7"/>
  <c r="F10" i="7"/>
  <c r="E10" i="7"/>
  <c r="D10" i="7"/>
  <c r="C10" i="7"/>
  <c r="B10" i="7"/>
  <c r="W9" i="7"/>
  <c r="E9" i="27" s="1"/>
  <c r="E65" i="27" s="1"/>
  <c r="V9" i="7"/>
  <c r="K9" i="7"/>
  <c r="J9" i="7"/>
  <c r="I9" i="7"/>
  <c r="H9" i="7"/>
  <c r="G9" i="7"/>
  <c r="F9" i="7"/>
  <c r="E9" i="7"/>
  <c r="D9" i="7"/>
  <c r="C9" i="7"/>
  <c r="B9" i="7"/>
  <c r="W8" i="7"/>
  <c r="E8" i="27" s="1"/>
  <c r="E64" i="27" s="1"/>
  <c r="V8" i="7"/>
  <c r="K8" i="7"/>
  <c r="J8" i="7"/>
  <c r="I8" i="7"/>
  <c r="H8" i="7"/>
  <c r="G8" i="7"/>
  <c r="F8" i="7"/>
  <c r="E8" i="7"/>
  <c r="D8" i="7"/>
  <c r="C8" i="7"/>
  <c r="B8" i="7"/>
  <c r="W7" i="7"/>
  <c r="V7" i="7"/>
  <c r="K7" i="7"/>
  <c r="J7" i="7"/>
  <c r="I7" i="7"/>
  <c r="H7" i="7"/>
  <c r="G7" i="7"/>
  <c r="F7" i="7"/>
  <c r="E7" i="7"/>
  <c r="D7" i="7"/>
  <c r="C7" i="7"/>
  <c r="B7" i="7"/>
  <c r="O30" i="5" l="1"/>
  <c r="M7" i="7"/>
  <c r="L26" i="7"/>
  <c r="B26" i="27" s="1"/>
  <c r="B82" i="27" s="1"/>
  <c r="L7" i="7"/>
  <c r="B7" i="27" s="1"/>
  <c r="B63" i="27" s="1"/>
  <c r="E7" i="27"/>
  <c r="W29" i="7"/>
  <c r="C7" i="27"/>
  <c r="V29" i="7"/>
  <c r="M8" i="7"/>
  <c r="L8" i="7" s="1"/>
  <c r="B8" i="27" s="1"/>
  <c r="B64" i="27" s="1"/>
  <c r="C8" i="27"/>
  <c r="C64" i="27" s="1"/>
  <c r="M9" i="7"/>
  <c r="L9" i="7" s="1"/>
  <c r="B9" i="27" s="1"/>
  <c r="B65" i="27" s="1"/>
  <c r="C9" i="27"/>
  <c r="C65" i="27" s="1"/>
  <c r="M10" i="7"/>
  <c r="L10" i="7" s="1"/>
  <c r="B10" i="27" s="1"/>
  <c r="B66" i="27" s="1"/>
  <c r="C10" i="27"/>
  <c r="C66" i="27" s="1"/>
  <c r="M11" i="7"/>
  <c r="L11" i="7" s="1"/>
  <c r="B11" i="27" s="1"/>
  <c r="B67" i="27" s="1"/>
  <c r="C11" i="27"/>
  <c r="C67" i="27" s="1"/>
  <c r="M12" i="7"/>
  <c r="L12" i="7" s="1"/>
  <c r="B12" i="27" s="1"/>
  <c r="B68" i="27" s="1"/>
  <c r="C12" i="27"/>
  <c r="C68" i="27" s="1"/>
  <c r="M13" i="7"/>
  <c r="L13" i="7" s="1"/>
  <c r="B13" i="27" s="1"/>
  <c r="B69" i="27" s="1"/>
  <c r="C13" i="27"/>
  <c r="C69" i="27" s="1"/>
  <c r="M14" i="7"/>
  <c r="L14" i="7" s="1"/>
  <c r="B14" i="27" s="1"/>
  <c r="B70" i="27" s="1"/>
  <c r="C14" i="27"/>
  <c r="C70" i="27" s="1"/>
  <c r="M15" i="7"/>
  <c r="L15" i="7" s="1"/>
  <c r="B15" i="27" s="1"/>
  <c r="B71" i="27" s="1"/>
  <c r="C15" i="27"/>
  <c r="C71" i="27" s="1"/>
  <c r="M16" i="7"/>
  <c r="L16" i="7" s="1"/>
  <c r="B16" i="27" s="1"/>
  <c r="B72" i="27" s="1"/>
  <c r="C16" i="27"/>
  <c r="C72" i="27" s="1"/>
  <c r="M17" i="7"/>
  <c r="L17" i="7" s="1"/>
  <c r="B17" i="27" s="1"/>
  <c r="B73" i="27" s="1"/>
  <c r="C17" i="27"/>
  <c r="C73" i="27" s="1"/>
  <c r="M18" i="7"/>
  <c r="L18" i="7" s="1"/>
  <c r="B18" i="27" s="1"/>
  <c r="B74" i="27" s="1"/>
  <c r="C18" i="27"/>
  <c r="C74" i="27" s="1"/>
  <c r="M19" i="7"/>
  <c r="L19" i="7" s="1"/>
  <c r="B19" i="27" s="1"/>
  <c r="B75" i="27" s="1"/>
  <c r="C19" i="27"/>
  <c r="C75" i="27" s="1"/>
  <c r="M20" i="7"/>
  <c r="L20" i="7" s="1"/>
  <c r="B20" i="27" s="1"/>
  <c r="B76" i="27" s="1"/>
  <c r="C20" i="27"/>
  <c r="C76" i="27" s="1"/>
  <c r="M21" i="7"/>
  <c r="L21" i="7" s="1"/>
  <c r="B21" i="27" s="1"/>
  <c r="B77" i="27" s="1"/>
  <c r="C21" i="27"/>
  <c r="C77" i="27" s="1"/>
  <c r="M22" i="7"/>
  <c r="L22" i="7" s="1"/>
  <c r="B22" i="27" s="1"/>
  <c r="B78" i="27" s="1"/>
  <c r="C22" i="27"/>
  <c r="C78" i="27" s="1"/>
  <c r="M23" i="7"/>
  <c r="L23" i="7" s="1"/>
  <c r="B23" i="27" s="1"/>
  <c r="B79" i="27" s="1"/>
  <c r="C23" i="27"/>
  <c r="C79" i="27" s="1"/>
  <c r="M24" i="7"/>
  <c r="L24" i="7" s="1"/>
  <c r="B24" i="27" s="1"/>
  <c r="B80" i="27" s="1"/>
  <c r="C24" i="27"/>
  <c r="C80" i="27" s="1"/>
  <c r="M25" i="7"/>
  <c r="L25" i="7" s="1"/>
  <c r="B25" i="27" s="1"/>
  <c r="B81" i="27" s="1"/>
  <c r="C25" i="27"/>
  <c r="C81" i="27" s="1"/>
  <c r="M29" i="7" l="1"/>
  <c r="L29" i="7" s="1"/>
  <c r="K29" i="7" s="1"/>
  <c r="J29" i="7" s="1"/>
  <c r="I29" i="7" s="1"/>
  <c r="H29" i="7" s="1"/>
  <c r="G29" i="7" s="1"/>
  <c r="F29" i="7" s="1"/>
  <c r="E29" i="7" s="1"/>
  <c r="D29" i="7" s="1"/>
  <c r="C29" i="7" s="1"/>
  <c r="B29" i="7" s="1"/>
  <c r="B85" i="27"/>
  <c r="C63" i="27"/>
  <c r="C85" i="27" s="1"/>
  <c r="C29" i="27"/>
  <c r="U29" i="27" s="1"/>
  <c r="E63" i="27"/>
  <c r="E85" i="27" s="1"/>
  <c r="E29" i="27"/>
  <c r="B29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post\Documents\FPE_ACCES_Liaison.mdb" keepAlive="1" name="FPE_ACCES_Liaison" type="5" refreshedVersion="3">
    <dbPr connection="Provider=Microsoft.ACE.OLEDB.12.0;User ID=Admin;Data Source=C:\Users\post\Documents\FPE_ACCES_Liaison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Requête1" commandType="3"/>
  </connection>
  <connection id="2" xr16:uid="{00000000-0015-0000-FFFF-FFFF01000000}" sourceFile="C:\Users\post\Documents\FPE_ACCES_Liaison.mdb" keepAlive="1" name="FPE_ACCES_Liaison1" type="5" refreshedVersion="3">
    <dbPr connection="Provider=Microsoft.ACE.OLEDB.12.0;User ID=Admin;Data Source=C:\Users\post\Documents\FPE_ACCES_Liaison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Requête1" commandType="3"/>
  </connection>
  <connection id="3" xr16:uid="{00000000-0015-0000-FFFF-FFFF02000000}" sourceFile="C:\Users\post\Documents\FPE2009 6juil.mdb" keepAlive="1" name="FPE2009 6juil" type="5" refreshedVersion="3">
    <dbPr connection="Provider=Microsoft.ACE.OLEDB.12.0;User ID=Admin;Data Source=C:\Users\post\Documents\FPE2009 6jui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jacq_age" commandType="3"/>
  </connection>
  <connection id="4" xr16:uid="{00000000-0015-0000-FFFF-FFFF03000000}" sourceFile="C:\Users\post\Documents\FPE2009 6juil.mdb" keepAlive="1" name="FPE2009 6juil1" type="5" refreshedVersion="3">
    <dbPr connection="Provider=Microsoft.ACE.OLEDB.12.0;User ID=Admin;Data Source=C:\Users\post\Documents\FPE2009 6jui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jacq_age" commandType="3"/>
  </connection>
  <connection id="5" xr16:uid="{00000000-0015-0000-FFFF-FFFF04000000}" sourceFile="C:\Users\post\Documents\FPE2009 6juil.mdb" keepAlive="1" name="FPE2009 6juil2" type="5" refreshedVersion="3">
    <dbPr connection="Provider=Microsoft.ACE.OLEDB.12.0;User ID=Admin;Data Source=C:\Users\post\Documents\FPE2009 6jui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jacq_age" commandType="3"/>
  </connection>
</connections>
</file>

<file path=xl/sharedStrings.xml><?xml version="1.0" encoding="utf-8"?>
<sst xmlns="http://schemas.openxmlformats.org/spreadsheetml/2006/main" count="7212" uniqueCount="488">
  <si>
    <t>EFFECTIF DES COLLEGES PRIVES</t>
  </si>
  <si>
    <t>REDOUBLANTS DES COLLEGES PRIVES</t>
  </si>
  <si>
    <t>PERSONNEL DES COLLEGES PRIVES</t>
  </si>
  <si>
    <t>ANNEE SCOLAIRE 2010-2011</t>
  </si>
  <si>
    <t>REGION</t>
  </si>
  <si>
    <t>6e</t>
  </si>
  <si>
    <t>5e</t>
  </si>
  <si>
    <t>4e</t>
  </si>
  <si>
    <t>3e</t>
  </si>
  <si>
    <t>TOTAL</t>
  </si>
  <si>
    <t xml:space="preserve"> SECTIONS</t>
  </si>
  <si>
    <t>SALLES DE CLASSE</t>
  </si>
  <si>
    <t>Etablissements fonctionnels</t>
  </si>
  <si>
    <t xml:space="preserve">PERSONNEL ENSEIGNANT </t>
  </si>
  <si>
    <t>Garçons &amp; Filles</t>
  </si>
  <si>
    <t>Filles</t>
  </si>
  <si>
    <t>salles provisoires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</si>
  <si>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</si>
  <si>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</si>
  <si>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</si>
  <si>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</si>
  <si>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</si>
  <si>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</si>
  <si>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</si>
  <si>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</si>
  <si>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</si>
  <si>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</si>
  <si>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</si>
  <si>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</si>
  <si>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</si>
  <si>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</si>
  <si>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</si>
  <si>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</si>
  <si>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</si>
  <si>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</si>
  <si>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</si>
  <si>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</si>
  <si>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</si>
  <si>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</si>
  <si>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>ENSEMBLE</t>
  </si>
  <si>
    <t>CISCO</t>
  </si>
  <si>
    <t xml:space="preserve"> AMBATONDRAZAKA</t>
  </si>
  <si>
    <t xml:space="preserve"> AMPARAFARAVOLA</t>
  </si>
  <si>
    <t xml:space="preserve"> ANDILAMENA</t>
  </si>
  <si>
    <t xml:space="preserve"> ANOSIBE AN'ALA</t>
  </si>
  <si>
    <t xml:space="preserve"> MORAMANGA</t>
  </si>
  <si>
    <t>AMBATOFINANDRAHANA</t>
  </si>
  <si>
    <t xml:space="preserve"> AMBOSITRA</t>
  </si>
  <si>
    <t>FANDRIANA</t>
  </si>
  <si>
    <t>MANANDRIANA</t>
  </si>
  <si>
    <t xml:space="preserve"> AMBOHIDRATRIMO</t>
  </si>
  <si>
    <t xml:space="preserve"> ANDRAMASINA</t>
  </si>
  <si>
    <t xml:space="preserve"> ANJOZOROBE</t>
  </si>
  <si>
    <t xml:space="preserve"> ANKAZOBE</t>
  </si>
  <si>
    <t xml:space="preserve"> ANTANANARIVO ATSIMONDRANO</t>
  </si>
  <si>
    <t xml:space="preserve"> ANTANANARIVO AVARADRANO</t>
  </si>
  <si>
    <t xml:space="preserve"> ANTANANARIVO RENIVOHITRA</t>
  </si>
  <si>
    <t xml:space="preserve"> MANJAKANDRIANA</t>
  </si>
  <si>
    <t xml:space="preserve"> FENOARIVO-EST</t>
  </si>
  <si>
    <t xml:space="preserve"> MANANARA-NORD</t>
  </si>
  <si>
    <t xml:space="preserve"> MAROANTSETRA</t>
  </si>
  <si>
    <t xml:space="preserve"> SAINTE-MARIE</t>
  </si>
  <si>
    <t xml:space="preserve"> SOANIERANA IVONGO</t>
  </si>
  <si>
    <t xml:space="preserve"> VAVATENINA</t>
  </si>
  <si>
    <t xml:space="preserve"> AMBOVOMBE</t>
  </si>
  <si>
    <t xml:space="preserve"> BEKILY</t>
  </si>
  <si>
    <t xml:space="preserve"> BELOHA</t>
  </si>
  <si>
    <t xml:space="preserve"> TSIHOMBE</t>
  </si>
  <si>
    <t xml:space="preserve"> AMBOASARY-SUD</t>
  </si>
  <si>
    <t xml:space="preserve"> BETROKA</t>
  </si>
  <si>
    <t xml:space="preserve"> TAOLANARO</t>
  </si>
  <si>
    <t>ATSIMO-ANDREFANA</t>
  </si>
  <si>
    <t xml:space="preserve"> AMPANIHY</t>
  </si>
  <si>
    <t xml:space="preserve"> ANKAZOABO</t>
  </si>
  <si>
    <t xml:space="preserve"> BENENITRA</t>
  </si>
  <si>
    <t xml:space="preserve"> BEROROHA</t>
  </si>
  <si>
    <t xml:space="preserve"> BETIOKY</t>
  </si>
  <si>
    <t xml:space="preserve"> MOROMBE</t>
  </si>
  <si>
    <t xml:space="preserve"> SAKARAHA</t>
  </si>
  <si>
    <t xml:space="preserve"> TOLIARA I</t>
  </si>
  <si>
    <t xml:space="preserve"> TOLIARA II</t>
  </si>
  <si>
    <t>ATSIMO-ATSINANA</t>
  </si>
  <si>
    <t xml:space="preserve"> BEFOTAKA</t>
  </si>
  <si>
    <t xml:space="preserve"> FARAFANGANA</t>
  </si>
  <si>
    <t xml:space="preserve"> MIDONGY-SUD</t>
  </si>
  <si>
    <t xml:space="preserve"> VAGAINDRANO</t>
  </si>
  <si>
    <t xml:space="preserve"> VONDROZO</t>
  </si>
  <si>
    <t xml:space="preserve"> ANTANAMBAO-MANAMPOTSY</t>
  </si>
  <si>
    <t xml:space="preserve"> BRICKAVILLE</t>
  </si>
  <si>
    <t xml:space="preserve"> MAHANORO</t>
  </si>
  <si>
    <t xml:space="preserve"> MAROLAMBO</t>
  </si>
  <si>
    <t xml:space="preserve"> TOAMASINA I</t>
  </si>
  <si>
    <t xml:space="preserve"> TOAMASINA II</t>
  </si>
  <si>
    <t xml:space="preserve"> VATOMANDRY</t>
  </si>
  <si>
    <t xml:space="preserve"> KANDREHO</t>
  </si>
  <si>
    <t xml:space="preserve"> MAEVATANANA</t>
  </si>
  <si>
    <t xml:space="preserve"> TSARATANANA</t>
  </si>
  <si>
    <t>AMBATOBOENY</t>
  </si>
  <si>
    <t>MAHAJANGA I</t>
  </si>
  <si>
    <t>MAHAJANGA II</t>
  </si>
  <si>
    <t>MAROVOAY</t>
  </si>
  <si>
    <t>MITSINJO</t>
  </si>
  <si>
    <t>SOALALA</t>
  </si>
  <si>
    <t>FENOARIVOBE</t>
  </si>
  <si>
    <t>TSIROANOMANDIDY</t>
  </si>
  <si>
    <t>AMBANJA</t>
  </si>
  <si>
    <t>AMBILOBE</t>
  </si>
  <si>
    <t xml:space="preserve"> ANTSIRANANA I</t>
  </si>
  <si>
    <t>ANTSIRANANA II</t>
  </si>
  <si>
    <t>NOSY-BE</t>
  </si>
  <si>
    <t>AMBALAVAO</t>
  </si>
  <si>
    <t>AMBOHIMAHASOA</t>
  </si>
  <si>
    <t>FIANARANTSOA I</t>
  </si>
  <si>
    <t>IKALAMAVONY</t>
  </si>
  <si>
    <t>ISANDRA</t>
  </si>
  <si>
    <t xml:space="preserve"> LALANGINA</t>
  </si>
  <si>
    <t>VOHIBATO</t>
  </si>
  <si>
    <t>IAKORA</t>
  </si>
  <si>
    <t>IHOSY</t>
  </si>
  <si>
    <t xml:space="preserve"> IVOHIBE</t>
  </si>
  <si>
    <t xml:space="preserve"> ARIVONIMAMO</t>
  </si>
  <si>
    <t>MIARINARIVO</t>
  </si>
  <si>
    <t>SOAVINANDRIANA</t>
  </si>
  <si>
    <t>ANTSALOVA</t>
  </si>
  <si>
    <t>BESALAMPY</t>
  </si>
  <si>
    <t xml:space="preserve"> MAINTIRANO</t>
  </si>
  <si>
    <t xml:space="preserve"> MORAFENOBE</t>
  </si>
  <si>
    <t>BELON'ITSIRIBIHINA</t>
  </si>
  <si>
    <t xml:space="preserve"> MAHABO</t>
  </si>
  <si>
    <t>MANJA</t>
  </si>
  <si>
    <t xml:space="preserve"> MIANDRIVAZO</t>
  </si>
  <si>
    <t>MORONDAVA</t>
  </si>
  <si>
    <t>ANDAPA</t>
  </si>
  <si>
    <t>ANTALAHA</t>
  </si>
  <si>
    <t>SAMBAVA</t>
  </si>
  <si>
    <t>VOHIMARINA</t>
  </si>
  <si>
    <t>ANALALAVA</t>
  </si>
  <si>
    <t>ANTSOHIHY</t>
  </si>
  <si>
    <t xml:space="preserve"> BEALANANA</t>
  </si>
  <si>
    <t xml:space="preserve"> BEFANDRIANA-NORD</t>
  </si>
  <si>
    <t xml:space="preserve"> MAMPIKONY</t>
  </si>
  <si>
    <t>MANDRITSARA</t>
  </si>
  <si>
    <t>PORT-BERGE</t>
  </si>
  <si>
    <t>AMBATOLAMPY</t>
  </si>
  <si>
    <t>ANTANIFOTSY</t>
  </si>
  <si>
    <t>ANTSIRABE I</t>
  </si>
  <si>
    <t xml:space="preserve"> ANTSIRABE II</t>
  </si>
  <si>
    <t>BETAFO</t>
  </si>
  <si>
    <t>FARATSIHO</t>
  </si>
  <si>
    <t xml:space="preserve"> MANDOTO</t>
  </si>
  <si>
    <t>IFANADIANA</t>
  </si>
  <si>
    <t xml:space="preserve"> IKONGO</t>
  </si>
  <si>
    <t>MANAKARA</t>
  </si>
  <si>
    <t xml:space="preserve"> MANANJARY</t>
  </si>
  <si>
    <t>NOSY-VARIKA</t>
  </si>
  <si>
    <t xml:space="preserve"> VOHIPENO</t>
  </si>
  <si>
    <t>2nd</t>
  </si>
  <si>
    <t>1ére S</t>
  </si>
  <si>
    <t>Fille</t>
  </si>
  <si>
    <t>DREN / CISCO</t>
  </si>
  <si>
    <t>SECTION</t>
  </si>
  <si>
    <t>1èreA</t>
  </si>
  <si>
    <t>1èreC</t>
  </si>
  <si>
    <t>1èreD</t>
  </si>
  <si>
    <t>1èreS</t>
  </si>
  <si>
    <t>TA</t>
  </si>
  <si>
    <t>TC</t>
  </si>
  <si>
    <t>TD</t>
  </si>
  <si>
    <t>TS</t>
  </si>
  <si>
    <t>Nombre d'enseignants</t>
  </si>
  <si>
    <t>autres</t>
  </si>
  <si>
    <t xml:space="preserve"> ANTSALOVA</t>
  </si>
  <si>
    <t xml:space="preserve"> BESALAMPY</t>
  </si>
  <si>
    <t>REPARTITION DES  SECTIONS ET DES INFRASTRUCTURES DES LYCEES PUBLICS PAR REGION</t>
  </si>
  <si>
    <t xml:space="preserve"> REPARTITION  DU PERSONNEL DES LYCEES PUBLICS PAR CISCO</t>
  </si>
  <si>
    <t xml:space="preserve"> CISCO</t>
  </si>
  <si>
    <t>2nde</t>
  </si>
  <si>
    <t>1ère A</t>
  </si>
  <si>
    <t>1ère C</t>
  </si>
  <si>
    <t>1ère D</t>
  </si>
  <si>
    <t>Terminale A</t>
  </si>
  <si>
    <t>Terminale C</t>
  </si>
  <si>
    <t>Terminale D</t>
  </si>
  <si>
    <t>Garçon et  Fille</t>
  </si>
  <si>
    <t>ALAOTRA-MANGORO</t>
  </si>
  <si>
    <t xml:space="preserve">DREN </t>
  </si>
  <si>
    <t>EFFECTIFS DES LYCEES PUBLICS</t>
  </si>
  <si>
    <t>REDOUBLANTS DES LYCEES PUBLICS</t>
  </si>
  <si>
    <t>SECTIONS ET INFRASTRUCTURES DES LYCEES PUBLICS</t>
  </si>
  <si>
    <t>PERSONNEL DES LYCEES PUBLICS</t>
  </si>
  <si>
    <t>CP1</t>
  </si>
  <si>
    <t>CP2</t>
  </si>
  <si>
    <t>CE</t>
  </si>
  <si>
    <t>CM1</t>
  </si>
  <si>
    <t>CM2</t>
  </si>
  <si>
    <t>EFFECTIFS DES ECOLES PRIMAIRES PRIVEES</t>
  </si>
  <si>
    <t>AMBATOMAINTY</t>
  </si>
  <si>
    <t>En classe</t>
  </si>
  <si>
    <t>Non en classe</t>
  </si>
  <si>
    <t>REDOUBLANTS DES ECOLES PRIMAIRES PRIVEES</t>
  </si>
  <si>
    <t>SECTIONS ET INFRASTRUCTURES DES ECOLES PRIMAIRES PRIVEES</t>
  </si>
  <si>
    <t>PERSONNEL  DES ECOLES PRIMAIRES PRIVEES</t>
  </si>
  <si>
    <t>CICSO</t>
  </si>
  <si>
    <t>EFFECTIFS DES LYCEES PRIVES</t>
  </si>
  <si>
    <t>REDOUBLANTS DES LYCEES PRIVES</t>
  </si>
  <si>
    <t>SECTIONS ET INFRASTRUCTURES DES LYCEES PRIVES</t>
  </si>
  <si>
    <t>PERSONNEL DES LYCEES PRIVES</t>
  </si>
  <si>
    <t>ANNEE SCOLAIRE 2010 - 2011</t>
  </si>
  <si>
    <t>VATOVAVY FITO VINANY</t>
  </si>
  <si>
    <t>EFFECTIF DES COLLEGES PUBLICS</t>
  </si>
  <si>
    <t>REDOUBLANTS DES COLLEGES PUBLICS</t>
  </si>
  <si>
    <t>SECTIONS ET INFRASTRUCTURES DES COLLEGES PUBLICS</t>
  </si>
  <si>
    <t>PERSONNEL DES COLLEGES PUBLICS</t>
  </si>
  <si>
    <t>Personnel non en classe</t>
  </si>
  <si>
    <t>NOMBRE D'ENSEIGNANT</t>
  </si>
  <si>
    <t>ESS</t>
  </si>
  <si>
    <t>Total</t>
  </si>
  <si>
    <t>AMBOVOMBE</t>
  </si>
  <si>
    <t>TOLIARA II</t>
  </si>
  <si>
    <t>Sections</t>
  </si>
  <si>
    <t xml:space="preserve">Salles de classe </t>
  </si>
  <si>
    <t xml:space="preserve">Nombre d'écoles avec préscolaire </t>
  </si>
  <si>
    <t>Crèche</t>
  </si>
  <si>
    <t>Jardin d'enfants</t>
  </si>
  <si>
    <t>Petite section</t>
  </si>
  <si>
    <t>Moyenne section</t>
  </si>
  <si>
    <t>Grande section</t>
  </si>
  <si>
    <t>Fonctionnaires</t>
  </si>
  <si>
    <t>FRAM subventionnés</t>
  </si>
  <si>
    <t>FRAM non subventionnés</t>
  </si>
  <si>
    <t>Salles de classes utilisées</t>
  </si>
  <si>
    <t>Nombre Enseignants</t>
  </si>
  <si>
    <t>Nombre d'école avec préscolaire</t>
  </si>
  <si>
    <t>CISO</t>
  </si>
  <si>
    <t>FRAM subventionné</t>
  </si>
  <si>
    <t>FRAM non subventionné</t>
  </si>
  <si>
    <t>Autres</t>
  </si>
  <si>
    <t>Total enseignant</t>
  </si>
  <si>
    <t>AMBATONDRAZAKA</t>
  </si>
  <si>
    <t>AMPARAFARAVOLA</t>
  </si>
  <si>
    <t>ANDILAMENA</t>
  </si>
  <si>
    <t>ANOSIBE AN'ALA</t>
  </si>
  <si>
    <t>MORAMANGA</t>
  </si>
  <si>
    <t>AMBOSITRA</t>
  </si>
  <si>
    <t>ANTANANARIVO AVARADRANO</t>
  </si>
  <si>
    <t>ANTANANARIVO RENIVOHITRA</t>
  </si>
  <si>
    <t>AMBOHIDRATRIMO</t>
  </si>
  <si>
    <t>FENOARIVO-EST</t>
  </si>
  <si>
    <t>ANDRAMASINA</t>
  </si>
  <si>
    <t>MANANARA-NORD</t>
  </si>
  <si>
    <t>ANJOZOROBE</t>
  </si>
  <si>
    <t>MAROANTSETRA</t>
  </si>
  <si>
    <t>ANKAZOBE</t>
  </si>
  <si>
    <t>SOANIERANA IVONGO</t>
  </si>
  <si>
    <t>ANTANANARIVO ATSIMONDRANO</t>
  </si>
  <si>
    <t>VAVATENINA</t>
  </si>
  <si>
    <t>BETIOKY</t>
  </si>
  <si>
    <t>MANJAKANDRIANA</t>
  </si>
  <si>
    <t>MOROMBE</t>
  </si>
  <si>
    <t>BEFOTAKA</t>
  </si>
  <si>
    <t>FENERIVE-EST</t>
  </si>
  <si>
    <t>FARAFANGANA</t>
  </si>
  <si>
    <t>MIDONGY-SUD</t>
  </si>
  <si>
    <t>VAGAINDRANO</t>
  </si>
  <si>
    <t>SAINTE-MARIE</t>
  </si>
  <si>
    <t>VONDROZO</t>
  </si>
  <si>
    <t>BRICKAVILLE</t>
  </si>
  <si>
    <t>MAHANORO</t>
  </si>
  <si>
    <t>TOAMASINA I</t>
  </si>
  <si>
    <t>AMBOVOMBE-ANDROY</t>
  </si>
  <si>
    <t>TOAMASINA II</t>
  </si>
  <si>
    <t>BEKILY</t>
  </si>
  <si>
    <t>VATOMANDRY</t>
  </si>
  <si>
    <t>BELOHA</t>
  </si>
  <si>
    <t>BELOHA-ANDROY</t>
  </si>
  <si>
    <t>TSIHOMBE</t>
  </si>
  <si>
    <t>ANTSIRANANA I</t>
  </si>
  <si>
    <t>AMBOASARY-SUD</t>
  </si>
  <si>
    <t>BETROKA</t>
  </si>
  <si>
    <t>TAOLANARO</t>
  </si>
  <si>
    <t>AMPANIHY</t>
  </si>
  <si>
    <t>AMPANIHY OUEST</t>
  </si>
  <si>
    <t>ANKAZOABO</t>
  </si>
  <si>
    <t>BENENITRA</t>
  </si>
  <si>
    <t>LALANGINA</t>
  </si>
  <si>
    <t>BEROROHA</t>
  </si>
  <si>
    <t>BETIOKY ATSIMO</t>
  </si>
  <si>
    <t>SAKARAHA</t>
  </si>
  <si>
    <t>MAHABO</t>
  </si>
  <si>
    <t>TOLIARA I</t>
  </si>
  <si>
    <t>MIANDRIVAZO</t>
  </si>
  <si>
    <t>MAMPIKONY</t>
  </si>
  <si>
    <t>BEFOTAKA ATSIMO</t>
  </si>
  <si>
    <t>MIDONGY SUD</t>
  </si>
  <si>
    <t>VANGAINDRANO</t>
  </si>
  <si>
    <t>ANTSIRABE II</t>
  </si>
  <si>
    <t>ANTANAMBAO-MANAMPOTSY</t>
  </si>
  <si>
    <t>ANTANAMBAO MANAMPONTSY</t>
  </si>
  <si>
    <t>MANDOTO</t>
  </si>
  <si>
    <t>MAROLAMBO</t>
  </si>
  <si>
    <t>MANANJARY</t>
  </si>
  <si>
    <t>KANDREHO</t>
  </si>
  <si>
    <t>VOHIPENO</t>
  </si>
  <si>
    <t>MAEVATANANA</t>
  </si>
  <si>
    <t>TSARATANANA</t>
  </si>
  <si>
    <t>IVOHIBE</t>
  </si>
  <si>
    <t>ARIVONIMAMO</t>
  </si>
  <si>
    <t>MAINTIRANO</t>
  </si>
  <si>
    <t>MORAFENOBE</t>
  </si>
  <si>
    <t>BELO/TSIRIBIHINA</t>
  </si>
  <si>
    <t>VOHEMAR</t>
  </si>
  <si>
    <t>BEALANANA</t>
  </si>
  <si>
    <t>BEFANDRIANA NORD</t>
  </si>
  <si>
    <t>BEFANDRIANA-NORD</t>
  </si>
  <si>
    <t>PORT BERGE</t>
  </si>
  <si>
    <t>IKONGO</t>
  </si>
  <si>
    <t>EFFECTIFS DES ECOLES PRIMAIRES PUBLIQUES</t>
  </si>
  <si>
    <t>REDOUBLANTS DES ECOLES PRIMAIRES PUBLIQUES</t>
  </si>
  <si>
    <t xml:space="preserve">ECOLES PRIMAIRES PUBLIQUES,  SECTIONS, SALLES DE CLASSE </t>
  </si>
  <si>
    <t>ENSEIGNANTS DES 5 PREMIERES ANNEES</t>
  </si>
  <si>
    <t>PERSONNEL ADMINISTRATIF</t>
  </si>
  <si>
    <t>salles definitives</t>
  </si>
  <si>
    <t>Enseignants en classe</t>
  </si>
  <si>
    <t>Non enseignants</t>
  </si>
  <si>
    <t>Enseignants</t>
  </si>
  <si>
    <t>Nombre d'écoles avec préscolaire</t>
  </si>
  <si>
    <t>INFRASTRUCTURES ET ENSEIGNANTS</t>
  </si>
  <si>
    <t>dont FRAM subventionnés</t>
  </si>
  <si>
    <t>Terminale S</t>
  </si>
  <si>
    <t>REPARTITION DES  SECTIONS ET DES INFRASTRUCTURES DES LYCEES PUBLICS PAR CISCO</t>
  </si>
  <si>
    <t>EFFECTIF DU PRESCOLAIRE PRIVE</t>
  </si>
  <si>
    <t>REPARTITION DES EFFECTIFS DU PRESCOLAIRE PRIVE PAR REGION</t>
  </si>
  <si>
    <t>REPARTITION DES EFFECTIFS DU PRESCOLAIRE PRIVE PAR CISCO</t>
  </si>
  <si>
    <t>ENSEIGNANTS EN CLASSE</t>
  </si>
  <si>
    <t>PERSONNEL NON EN CLASSE</t>
  </si>
  <si>
    <t>Définitives</t>
  </si>
  <si>
    <t>Provisoires</t>
  </si>
  <si>
    <t xml:space="preserve">PERSONNEL </t>
  </si>
  <si>
    <t>Personnel administratif</t>
  </si>
  <si>
    <t xml:space="preserve"> provisoires</t>
  </si>
  <si>
    <t>6e année du primaire</t>
  </si>
  <si>
    <t>7e année du primaire</t>
  </si>
  <si>
    <t>TOTAL  de la CP1 à la CM2</t>
  </si>
  <si>
    <t>ESS des 6e et 7e années du primaire</t>
  </si>
  <si>
    <t xml:space="preserve">PERSONNEL DES ECOLES PRIMAIRES PUBLIQUES </t>
  </si>
  <si>
    <t>Enseignants en classe de la CP1 à la CM2</t>
  </si>
  <si>
    <t>EFFECTIF DU PRESCOLAIRE PUBLIC</t>
  </si>
  <si>
    <t>Age</t>
  </si>
  <si>
    <t>Moins de 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</si>
  <si>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</si>
  <si>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</si>
  <si>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</si>
  <si>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</si>
  <si>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</si>
  <si>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</si>
  <si>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</si>
  <si>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</si>
  <si>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</si>
  <si>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</si>
  <si>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Plus de 14 ans</t>
  </si>
  <si>
    <t>5 ans</t>
  </si>
  <si>
    <t>16 ans</t>
  </si>
  <si>
    <t>1ére A</t>
  </si>
  <si>
    <t>1ére C</t>
  </si>
  <si>
    <t>1ére D</t>
  </si>
  <si>
    <t>Term A</t>
  </si>
  <si>
    <t>Term C</t>
  </si>
  <si>
    <t>Term D</t>
  </si>
  <si>
    <t>Term S</t>
  </si>
  <si>
    <t>6 ème</t>
  </si>
  <si>
    <t>5 ème</t>
  </si>
  <si>
    <t>4 ème</t>
  </si>
  <si>
    <t>3 ème</t>
  </si>
  <si>
    <t>Moins de 10 ans</t>
  </si>
  <si>
    <t>17 ans</t>
  </si>
  <si>
    <t>18 ans</t>
  </si>
  <si>
    <t>Plus de 18 ans</t>
  </si>
  <si>
    <t>6eme Année du primaire</t>
  </si>
  <si>
    <t>7ème Année du primaire</t>
  </si>
  <si>
    <t>Vacataires</t>
  </si>
  <si>
    <t>FRAM</t>
  </si>
  <si>
    <t>Total enseignants</t>
  </si>
  <si>
    <t>SECTIONS</t>
  </si>
  <si>
    <t>TotaL des salles</t>
  </si>
  <si>
    <t>Total des sections</t>
  </si>
  <si>
    <t>Moins de 14 ans</t>
  </si>
  <si>
    <t>19 ans</t>
  </si>
  <si>
    <t>20 ans</t>
  </si>
  <si>
    <t>21 ans</t>
  </si>
  <si>
    <t>22 ans</t>
  </si>
  <si>
    <t>23 ans</t>
  </si>
  <si>
    <t>Plus de 23 ans</t>
  </si>
  <si>
    <t>TABLEAUX SYNOPTIQUES</t>
  </si>
  <si>
    <t>Prescolaire</t>
  </si>
  <si>
    <t>Primaire</t>
  </si>
  <si>
    <t>Collège</t>
  </si>
  <si>
    <t>Lycée</t>
  </si>
  <si>
    <t xml:space="preserve">5 premières années </t>
  </si>
  <si>
    <t>Effectifs</t>
  </si>
  <si>
    <t>Etablissements recensés</t>
  </si>
  <si>
    <t>Etablisse ments fonctionnels</t>
  </si>
  <si>
    <t>6ème et 7ème années</t>
  </si>
  <si>
    <t>TABLEAU 9. REPARTITION DES SECTIONS, SALLES, ENSEIGNANTS ET ETABLISSEMENTS PRESCOLAIRES PUBLICS PAR REGION</t>
  </si>
  <si>
    <t>TABLEAU 10. REPARTITION DES SECTIONS, SALLES, ENSEIGNANTS ET ETABLISSEMENTS PRESCOLAIRES PUBLICS PAR CISCO</t>
  </si>
  <si>
    <t>TABLEAU 11. REPARTITION DES SECTIONS, SALLES, ENSEIGNANTS ET ETABLISSEMENTS PRESCOLAIRES PUBLICS PAR CISCO</t>
  </si>
  <si>
    <t>TABLEAU 12. REPARTITION DES SECTIONS, SALLES, ENSEIGNANTS ET ETABLISSEMENTS PRESCOLAIRES PUBLICS PAR CISCO</t>
  </si>
  <si>
    <t>TABLEAU 13. REPARTITION DES SECTIONS, SALLES, ENSEIGNANTS ET ETABLISSEMENTS PRESCOLAIRES PUBLICS PAR CISCO</t>
  </si>
  <si>
    <t xml:space="preserve"> SECTIONS ET INFRASTRUCTURES DES COLLEGES PRIVES</t>
  </si>
  <si>
    <t>Contractuels payés par l'état</t>
  </si>
  <si>
    <t xml:space="preserve"> REPARTITION DES EFFECTIFS DU PRESCOLAIRE PUBLIC PAR REGION</t>
  </si>
  <si>
    <t xml:space="preserve"> REPARTITION DES EFFECTIFS DU PRESCOLAIRE PUBLIC PAR CISCO</t>
  </si>
  <si>
    <t>REPARTITION DES EFFECTIFS DU PRESCOLAIRE PUBLIC PAR CISCO</t>
  </si>
  <si>
    <t xml:space="preserve">  DONNEES SYNOPTIQUES PAR REGION DES ETABLISSEMENTS SCOLAIRES PUBLICS </t>
  </si>
  <si>
    <t xml:space="preserve"> DONNEES SYNOPTIQUES PAR REGION DES ETABLISSEMENTS SCOLAIRES PRIVES </t>
  </si>
  <si>
    <t xml:space="preserve"> DONNEES SYNOPTIQUES PAR REGION DES ETABLISSEMENTS SCOLAIRES PUBLICS ET PRIVES</t>
  </si>
  <si>
    <t xml:space="preserve"> REPARTITION DES EFFECTIFS DES ELEVES  DES ECOLES PRIMAIRES PUBLIQUES PAR REGION</t>
  </si>
  <si>
    <t>REPARTITION DES EFFECTIFS DES ELEVES  DES ECOLES PRIMAIRES PUBLIQUES PAR CISCO</t>
  </si>
  <si>
    <t xml:space="preserve"> REPARTITION DES EFFECTIFS DES ELEVES  DES ECOLES PRIMAIRES PUBLIQUES PAR CISCO</t>
  </si>
  <si>
    <t xml:space="preserve">REPARTITION DES REDOUBLANTS DES ECOLES PRIMAIRES  PUBLIQUES PAR REGION </t>
  </si>
  <si>
    <t xml:space="preserve">  REPARTITION DES REDOUBLANTS DES ECOLES PRIMAIRES  PUBLIQUES PAR CISCO </t>
  </si>
  <si>
    <t xml:space="preserve"> REPARTITION DES REDOUBLANTS DES ECOLES PRIMAIRES  PUBLIQUES PAR CISCO </t>
  </si>
  <si>
    <t xml:space="preserve"> REPARTITION  DES  SECTIONS, DES SALLES DE CLASSE, ET DES ECOLES PRIMAIRES PUBLIQUES PAR REGION</t>
  </si>
  <si>
    <t>REPARTITION  DES  SECTIONS, DES SALLES DE CLASSE, ET DES ECOLES PRIMAIRES PUBLIQUES PAR CISCO</t>
  </si>
  <si>
    <t xml:space="preserve"> REPARTITION  DES  SECTIONS, DES SALLES DE CLASSE, ET DES ECOLES PRIMAIRES PUBLIQUES PAR CISCO</t>
  </si>
  <si>
    <t xml:space="preserve">  REPARTITION  DU PERSONNEL DES ECOLES PRIMAIRES PUBLIQUES PAR REGION</t>
  </si>
  <si>
    <t xml:space="preserve"> REPARTITION  DU PERSONNEL DES ECOLES PRIMAIRES PUBLIQUES PAR CISCO</t>
  </si>
  <si>
    <t xml:space="preserve"> REPARTITION DES EFFECTIFS DES ELEVES DES COLLEGES PUBLICS PAR REGION</t>
  </si>
  <si>
    <t xml:space="preserve"> REPARTITION DES EFFECTIFS DES ELEVES DES COLLEGES PUBLICS PAR CISCO</t>
  </si>
  <si>
    <t>REPARTITION DES EFFECTIFS DES ELEVES DES COLLEGES PUBLICS PAR CISCO</t>
  </si>
  <si>
    <t xml:space="preserve">  REPARTITION DES REDOUBLANTS DES COLLEGES PUBLICS PAR REGION </t>
  </si>
  <si>
    <t xml:space="preserve"> REPARTITION DES REDOUBLANTS DES ELEVES DES COLLEGES PUBLICS PAR CISCO</t>
  </si>
  <si>
    <t>REPARTITION DES  SECTIONS ET DES INFRASTRUCTURES DES COLLEGES PUBLICS PAR REGION</t>
  </si>
  <si>
    <t xml:space="preserve"> REPARTITION DES SECTIONS, DES SALLES DE CLASSE ET DES ETABLISSEMENTS DES COLLEGES PUBLICS PAR CISCO</t>
  </si>
  <si>
    <t>REPARTITION DES SECTIONS, DES SALLES DE CLASSE ET DES ETABLISSEMENTS DES COLLEGES PUBLICS PAR CISCO</t>
  </si>
  <si>
    <t xml:space="preserve">  REPARTITION  DU PERSONNEL DES COLLEGES PUBLICS PAR REGION</t>
  </si>
  <si>
    <t xml:space="preserve"> REPARTITION DES ENSEIGNANTS DES COLLEGES PUBLICS  PAR CISCO</t>
  </si>
  <si>
    <t>REPARTITION DES ENSEIGNANTS DES COLLEGES PUBLICS  PAR CISCO</t>
  </si>
  <si>
    <t xml:space="preserve"> REPARTITION DES EFFECTIFS DES ELEVES DES LYCEES PUBLICS PAR CISCO</t>
  </si>
  <si>
    <t xml:space="preserve">  REPARTITION DES EFFECTIFS DES ELEVES DES LYCEES PUBLICS PAR CISCO</t>
  </si>
  <si>
    <t>REPARTITION DES EFFECTIFS DES ELEVES DES LYCEES PUBLICS PAR CISCO</t>
  </si>
  <si>
    <t xml:space="preserve"> REPARTITION DES REDOUBLANTS DES LYCEES PUBLICS PAR CISCO </t>
  </si>
  <si>
    <t xml:space="preserve">  REPARTITION DES REDOUBLANTS DES LYCEES PUBLICS PAR CISCO </t>
  </si>
  <si>
    <t xml:space="preserve">  REPARTITION DES EFFECTIFS DES ELEVES DES ECOLES PRIMAIRES PRIVEES PAR CISCO</t>
  </si>
  <si>
    <t xml:space="preserve"> REPARTITION DES EFFECTIFS DES ELEVES DES ECOLES PRIMAIRES PRIVEES PAR CISCO</t>
  </si>
  <si>
    <t xml:space="preserve"> REPARTITION DES REDOUBLANTS DES ECOLES PRIMAIRES PRIVEES PAR CISCO</t>
  </si>
  <si>
    <t>REPARTITION DES REDOUBLANTS DES ECOLES PRIMAIRES PRIVEES PAR CISCO</t>
  </si>
  <si>
    <t xml:space="preserve">  REPARTITION DES  SECTIONS ET DES INFRASTRUCTURES DES ECOLES PRIMAIRES PRIVEES PAR CISCO</t>
  </si>
  <si>
    <t xml:space="preserve"> REPARTITION DES  SECTIONS ET DES INFRASTRUCTURES DES ECOLES PRIMAIRES PRIVEES PAR CISCO</t>
  </si>
  <si>
    <t xml:space="preserve"> REPARTITION  DU PERSONNEL DES ECOLES PRIMAIRES PRIVEES PAR CISCO</t>
  </si>
  <si>
    <t xml:space="preserve">  REPARTITION  DU PERSONNEL DES ECOLES PRIMAIRES PRIVEES PAR CISCO</t>
  </si>
  <si>
    <t xml:space="preserve">  REPARTITION DES EFFECTIFS DES ELEVES DES COLLEGES PRIVES PAR REGION</t>
  </si>
  <si>
    <t xml:space="preserve"> REPARTITION DES EFFECTIFS DES ELEVES DES COLLEGES PRIVES PAR CISCO</t>
  </si>
  <si>
    <t xml:space="preserve">  REPARTITION DES EFFECTIFS DES ELEVES DES COLLEGES PRIVES PAR CISCO</t>
  </si>
  <si>
    <t>REPARTITION DES EFFECTIFS DES ELEVES DES COLLEGES PRIVES PAR CISCO</t>
  </si>
  <si>
    <t xml:space="preserve">   REPARTITION DES EFFECTIFS DES ELEVES DES COLLEGES PRIVES PAR CISCO</t>
  </si>
  <si>
    <t xml:space="preserve"> REPARTITION DES REDOUBLANTS DES COLLEGES PRIVES PAR REGION </t>
  </si>
  <si>
    <t xml:space="preserve"> REPARTITION DES REDOUBLANTS DES COLLEGES PRIVES PAR CISCO </t>
  </si>
  <si>
    <t xml:space="preserve">REPARTITION DES REDOUBLANTS DES COLLEGES PRIVES PAR CISCO </t>
  </si>
  <si>
    <t xml:space="preserve">  REPARTITION DES  SECTIONS ET DES INFRASTRUCTURES DES COLLEGES PRIVES PAR REGION</t>
  </si>
  <si>
    <t xml:space="preserve">  REPARTITION DES  SECTIONS ET DES INFRASTRUCTURES DES COLLEGES PRIVES PAR CISCO</t>
  </si>
  <si>
    <t xml:space="preserve"> REPARTITION DES  SECTIONS ET DES INFRASTRUCTURES DES COLLEGES PRIVES PAR CISCO</t>
  </si>
  <si>
    <t xml:space="preserve">  REPARTITION  DU PERSONNEL DES COLLEGES PRIVES PAR REGION</t>
  </si>
  <si>
    <t xml:space="preserve">  REPARTITION  DU PERSONNEL DES COLLEGES PRIVES PAR CISCO</t>
  </si>
  <si>
    <t xml:space="preserve"> REPARTITION  DU PERSONNEL DES COLLEGES PRIVES PAR CISCO</t>
  </si>
  <si>
    <t xml:space="preserve">  REPARTITION DES EFFECTIFS DES ELEVES DES LYCEES PRIVES PAR CISCO</t>
  </si>
  <si>
    <t xml:space="preserve"> REPARTITION DES EFFECTIFS DES ELEVES DES LYCEES PRIVES PAR CISCO</t>
  </si>
  <si>
    <t>REPARTITION DES EFFECTIFS DES ELEVES DES LYCEES PRIVES PAR CISCO</t>
  </si>
  <si>
    <t xml:space="preserve">  REPARTITION DES REDOUBLANTS DES LYCEES PRIVES PAR CISCO </t>
  </si>
  <si>
    <t xml:space="preserve"> REPARTITION DES REDOUBLANTS DES LYCEES PRIVES PAR CISCO </t>
  </si>
  <si>
    <t xml:space="preserve"> REPARTITION DES  SECTIONS ET DES INFRASTRUCTURES DES LYCEES PRIVES PAR REGION</t>
  </si>
  <si>
    <t xml:space="preserve"> REPARTITION DES  SECTIONS ET DES INFRASTRUCTURES DES LYCEES PRIVES PAR CISCO</t>
  </si>
  <si>
    <t>REPARTITION DES  SECTIONS ET DES INFRASTRUCTURES DES LYCEES PRIVES PAR CISCO</t>
  </si>
  <si>
    <t xml:space="preserve">  REPARTITION  DU PERSONNEL DES LYCEES PRIVES PAR REGION</t>
  </si>
  <si>
    <t xml:space="preserve">  REPARTITION  DU PERSONNEL DES LYCEES PRIVES PAR CISCO</t>
  </si>
  <si>
    <t>EFFECTIFS DES ELEVES DES COLLEGES PUBLICS ET PRIVES PAR AGE ET PAR SECTION</t>
  </si>
  <si>
    <t xml:space="preserve"> EFFECTIFS DES ELEVES DES LYCEES PUBLICS ET PRIVES PAR AGE ET SECTION</t>
  </si>
  <si>
    <t xml:space="preserve">Salles de classes </t>
  </si>
  <si>
    <t>définitives</t>
  </si>
  <si>
    <t>Garçons &amp;Filles</t>
  </si>
  <si>
    <t>REPARTITION DES SECTIONS, SALLES DE CLASSE, ENSEIGNANTS ET ETABLISSEMENTS PRESCOLAIRES PRIVES PAR REGION</t>
  </si>
  <si>
    <t>REPARTITION DES SECTIONS, SALLES DE CLASSE, ENSEIGNANTS ET ETABLISSEMENTS  PRESCOLAIRES PRIVES PAR CISCO</t>
  </si>
  <si>
    <t xml:space="preserve"> EFFECTIFS DES ELEVES DES PRIMAIRES PUBLICS ET PRIVES PAR AGE ET PAR SECTION</t>
  </si>
  <si>
    <t>PRESCO</t>
  </si>
  <si>
    <t>PRIM</t>
  </si>
  <si>
    <t>COLL</t>
  </si>
  <si>
    <t>LYCCE</t>
  </si>
  <si>
    <t>g</t>
  </si>
  <si>
    <t>Garçons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</si>
</sst>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;[Red]#,##0"/>
    <numFmt numFmtId="166" formatCode="#,##0.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Geneva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2"/>
      <name val="Univers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2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8"/>
      <name val="Calibri"/>
      <family val="2"/>
      <scheme val="minor"/>
    </font>
    <font>
      <b/>
      <sz val="10"/>
      <color indexed="8"/>
      <name val="Calibri"/>
      <family val="2"/>
    </font>
    <font>
      <b/>
      <sz val="22"/>
      <color rgb="FF000000"/>
      <name val="Calibri"/>
      <family val="2"/>
      <scheme val="minor"/>
    </font>
    <font>
      <sz val="10"/>
      <color rgb="FFFF0000"/>
      <name val="Calibri"/>
      <family val="2"/>
    </font>
    <font>
      <b/>
      <sz val="7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1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66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66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66CC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2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4" fillId="0" borderId="0"/>
    <xf numFmtId="0" fontId="2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51" borderId="30" applyNumberFormat="0" applyAlignment="0" applyProtection="0"/>
    <xf numFmtId="0" fontId="37" fillId="51" borderId="30" applyNumberFormat="0" applyAlignment="0" applyProtection="0"/>
    <xf numFmtId="0" fontId="38" fillId="0" borderId="31" applyNumberFormat="0" applyFill="0" applyAlignment="0" applyProtection="0"/>
    <xf numFmtId="0" fontId="38" fillId="0" borderId="31" applyNumberFormat="0" applyFill="0" applyAlignment="0" applyProtection="0"/>
    <xf numFmtId="3" fontId="39" fillId="0" borderId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24" fillId="52" borderId="32" applyNumberFormat="0" applyFont="0" applyAlignment="0" applyProtection="0"/>
    <xf numFmtId="0" fontId="40" fillId="38" borderId="30" applyNumberFormat="0" applyAlignment="0" applyProtection="0"/>
    <xf numFmtId="0" fontId="40" fillId="38" borderId="30" applyNumberFormat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4" fillId="51" borderId="33" applyNumberFormat="0" applyAlignment="0" applyProtection="0"/>
    <xf numFmtId="0" fontId="44" fillId="51" borderId="33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4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35" applyNumberFormat="0" applyFill="0" applyAlignment="0" applyProtection="0"/>
    <xf numFmtId="0" fontId="49" fillId="0" borderId="36" applyNumberFormat="0" applyFill="0" applyAlignment="0" applyProtection="0"/>
    <xf numFmtId="0" fontId="49" fillId="0" borderId="36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1" fillId="54" borderId="38" applyNumberFormat="0" applyAlignment="0" applyProtection="0"/>
    <xf numFmtId="0" fontId="51" fillId="54" borderId="38" applyNumberFormat="0" applyAlignment="0" applyProtection="0"/>
    <xf numFmtId="164" fontId="1" fillId="0" borderId="0" applyFont="0" applyFill="0" applyBorder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40" fillId="38" borderId="45" applyNumberFormat="0" applyAlignment="0" applyProtection="0"/>
    <xf numFmtId="0" fontId="40" fillId="38" borderId="45" applyNumberForma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24" fillId="52" borderId="46" applyNumberFormat="0" applyFont="0" applyAlignment="0" applyProtection="0"/>
    <xf numFmtId="0" fontId="37" fillId="51" borderId="45" applyNumberFormat="0" applyAlignment="0" applyProtection="0"/>
    <xf numFmtId="0" fontId="37" fillId="51" borderId="45" applyNumberFormat="0" applyAlignment="0" applyProtection="0"/>
    <xf numFmtId="0" fontId="37" fillId="51" borderId="41" applyNumberFormat="0" applyAlignment="0" applyProtection="0"/>
    <xf numFmtId="0" fontId="37" fillId="51" borderId="41" applyNumberForma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24" fillId="52" borderId="42" applyNumberFormat="0" applyFont="0" applyAlignment="0" applyProtection="0"/>
    <xf numFmtId="0" fontId="40" fillId="38" borderId="41" applyNumberFormat="0" applyAlignment="0" applyProtection="0"/>
    <xf numFmtId="0" fontId="40" fillId="38" borderId="41" applyNumberFormat="0" applyAlignment="0" applyProtection="0"/>
    <xf numFmtId="0" fontId="44" fillId="51" borderId="43" applyNumberFormat="0" applyAlignment="0" applyProtection="0"/>
    <xf numFmtId="0" fontId="44" fillId="51" borderId="43" applyNumberFormat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44" fillId="51" borderId="47" applyNumberFormat="0" applyAlignment="0" applyProtection="0"/>
    <xf numFmtId="0" fontId="44" fillId="51" borderId="47" applyNumberFormat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9" fontId="1" fillId="0" borderId="0" applyFont="0" applyFill="0" applyBorder="0" applyAlignment="0" applyProtection="0"/>
  </cellStyleXfs>
  <cellXfs count="863">
    <xf numFmtId="0" fontId="0" fillId="0" borderId="0" xfId="0"/>
    <xf numFmtId="3" fontId="19" fillId="0" borderId="0" xfId="0" applyNumberFormat="1" applyFont="1" applyFill="1" applyBorder="1" applyAlignment="1">
      <alignment horizontal="centerContinuous" vertical="center"/>
    </xf>
    <xf numFmtId="3" fontId="25" fillId="0" borderId="0" xfId="0" applyNumberFormat="1" applyFont="1" applyFill="1" applyAlignment="1">
      <alignment horizontal="centerContinuous"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Alignment="1">
      <alignment horizontal="centerContinuous"/>
    </xf>
    <xf numFmtId="3" fontId="27" fillId="0" borderId="0" xfId="0" applyNumberFormat="1" applyFont="1" applyFill="1" applyBorder="1" applyAlignment="1">
      <alignment horizontal="centerContinuous"/>
    </xf>
    <xf numFmtId="3" fontId="27" fillId="0" borderId="0" xfId="0" applyNumberFormat="1" applyFont="1" applyFill="1" applyBorder="1" applyAlignment="1">
      <alignment horizontal="centerContinuous" vertical="center"/>
    </xf>
    <xf numFmtId="3" fontId="26" fillId="0" borderId="0" xfId="0" applyNumberFormat="1" applyFont="1" applyFill="1" applyAlignment="1">
      <alignment horizontal="centerContinuous" vertical="center"/>
    </xf>
    <xf numFmtId="3" fontId="26" fillId="0" borderId="0" xfId="0" applyNumberFormat="1" applyFont="1" applyFill="1" applyAlignment="1">
      <alignment vertical="center"/>
    </xf>
    <xf numFmtId="3" fontId="31" fillId="0" borderId="0" xfId="0" applyNumberFormat="1" applyFont="1" applyFill="1" applyAlignment="1">
      <alignment horizontal="centerContinuous" vertical="center"/>
    </xf>
    <xf numFmtId="0" fontId="19" fillId="0" borderId="0" xfId="0" applyFont="1" applyFill="1" applyAlignment="1">
      <alignment horizontal="centerContinuous"/>
    </xf>
    <xf numFmtId="3" fontId="19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horizontal="left" vertical="center"/>
    </xf>
    <xf numFmtId="3" fontId="23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31" fillId="0" borderId="0" xfId="0" applyNumberFormat="1" applyFont="1" applyFill="1" applyBorder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28" fillId="0" borderId="0" xfId="0" applyNumberFormat="1" applyFont="1" applyFill="1" applyAlignment="1">
      <alignment horizontal="left" vertical="center"/>
    </xf>
    <xf numFmtId="3" fontId="19" fillId="0" borderId="1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Continuous"/>
    </xf>
    <xf numFmtId="3" fontId="31" fillId="0" borderId="0" xfId="0" applyNumberFormat="1" applyFont="1" applyFill="1" applyBorder="1" applyAlignment="1">
      <alignment horizontal="centerContinuous" vertical="center"/>
    </xf>
    <xf numFmtId="0" fontId="28" fillId="0" borderId="0" xfId="0" applyFont="1" applyFill="1" applyAlignment="1">
      <alignment horizontal="center"/>
    </xf>
    <xf numFmtId="3" fontId="53" fillId="0" borderId="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horizontal="center" vertical="center"/>
    </xf>
    <xf numFmtId="3" fontId="53" fillId="0" borderId="0" xfId="0" applyNumberFormat="1" applyFont="1" applyFill="1" applyBorder="1" applyAlignment="1">
      <alignment horizontal="center" vertical="center"/>
    </xf>
    <xf numFmtId="3" fontId="53" fillId="0" borderId="0" xfId="7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/>
    </xf>
    <xf numFmtId="0" fontId="28" fillId="0" borderId="19" xfId="0" applyFont="1" applyFill="1" applyBorder="1" applyAlignment="1">
      <alignment horizontal="center" wrapText="1"/>
    </xf>
    <xf numFmtId="3" fontId="19" fillId="0" borderId="0" xfId="0" applyNumberFormat="1" applyFont="1" applyFill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19" fillId="0" borderId="11" xfId="42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Continuous"/>
    </xf>
    <xf numFmtId="3" fontId="28" fillId="0" borderId="0" xfId="0" applyNumberFormat="1" applyFont="1" applyFill="1"/>
    <xf numFmtId="3" fontId="0" fillId="0" borderId="0" xfId="0" applyNumberFormat="1" applyFill="1" applyBorder="1"/>
    <xf numFmtId="3" fontId="26" fillId="0" borderId="0" xfId="0" applyNumberFormat="1" applyFont="1" applyFill="1"/>
    <xf numFmtId="3" fontId="28" fillId="0" borderId="0" xfId="0" applyNumberFormat="1" applyFont="1" applyFill="1" applyBorder="1"/>
    <xf numFmtId="3" fontId="23" fillId="0" borderId="19" xfId="0" applyNumberFormat="1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3" fontId="23" fillId="0" borderId="21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Fill="1" applyBorder="1" applyAlignment="1">
      <alignment horizontal="center" vertical="center" wrapText="1"/>
    </xf>
    <xf numFmtId="3" fontId="23" fillId="0" borderId="25" xfId="0" applyNumberFormat="1" applyFont="1" applyFill="1" applyBorder="1" applyAlignment="1">
      <alignment horizontal="center" vertical="center" wrapText="1"/>
    </xf>
    <xf numFmtId="3" fontId="28" fillId="0" borderId="17" xfId="0" applyNumberFormat="1" applyFont="1" applyFill="1" applyBorder="1" applyAlignment="1">
      <alignment horizontal="center" wrapText="1"/>
    </xf>
    <xf numFmtId="3" fontId="28" fillId="0" borderId="15" xfId="0" applyNumberFormat="1" applyFont="1" applyFill="1" applyBorder="1" applyAlignment="1">
      <alignment horizontal="center" wrapText="1"/>
    </xf>
    <xf numFmtId="3" fontId="28" fillId="0" borderId="19" xfId="0" applyNumberFormat="1" applyFont="1" applyFill="1" applyBorder="1" applyAlignment="1">
      <alignment horizontal="center" wrapText="1"/>
    </xf>
    <xf numFmtId="3" fontId="28" fillId="0" borderId="25" xfId="0" applyNumberFormat="1" applyFont="1" applyFill="1" applyBorder="1" applyAlignment="1">
      <alignment horizontal="center" wrapText="1"/>
    </xf>
    <xf numFmtId="3" fontId="28" fillId="0" borderId="16" xfId="0" applyNumberFormat="1" applyFont="1" applyFill="1" applyBorder="1" applyAlignment="1">
      <alignment horizontal="center" wrapText="1"/>
    </xf>
    <xf numFmtId="3" fontId="28" fillId="0" borderId="24" xfId="0" applyNumberFormat="1" applyFont="1" applyFill="1" applyBorder="1" applyAlignment="1">
      <alignment horizontal="center" wrapText="1"/>
    </xf>
    <xf numFmtId="3" fontId="31" fillId="0" borderId="10" xfId="0" applyNumberFormat="1" applyFont="1" applyFill="1" applyBorder="1" applyAlignment="1">
      <alignment horizontal="center"/>
    </xf>
    <xf numFmtId="3" fontId="28" fillId="0" borderId="29" xfId="0" applyNumberFormat="1" applyFont="1" applyFill="1" applyBorder="1" applyAlignment="1">
      <alignment horizontal="center"/>
    </xf>
    <xf numFmtId="3" fontId="28" fillId="0" borderId="29" xfId="0" applyNumberFormat="1" applyFont="1" applyFill="1" applyBorder="1" applyAlignment="1">
      <alignment horizontal="center" wrapText="1"/>
    </xf>
    <xf numFmtId="3" fontId="28" fillId="0" borderId="21" xfId="0" applyNumberFormat="1" applyFont="1" applyFill="1" applyBorder="1" applyAlignment="1">
      <alignment horizontal="center" wrapText="1"/>
    </xf>
    <xf numFmtId="3" fontId="28" fillId="0" borderId="0" xfId="0" applyNumberFormat="1" applyFont="1" applyFill="1" applyBorder="1" applyAlignment="1">
      <alignment horizontal="center" wrapText="1"/>
    </xf>
    <xf numFmtId="3" fontId="31" fillId="0" borderId="19" xfId="0" applyNumberFormat="1" applyFont="1" applyFill="1" applyBorder="1" applyAlignment="1">
      <alignment horizontal="center" wrapText="1"/>
    </xf>
    <xf numFmtId="3" fontId="27" fillId="0" borderId="0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3" fontId="23" fillId="0" borderId="24" xfId="0" applyNumberFormat="1" applyFont="1" applyFill="1" applyBorder="1" applyAlignment="1">
      <alignment horizontal="center" vertical="center" wrapText="1"/>
    </xf>
    <xf numFmtId="3" fontId="23" fillId="0" borderId="26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indent="1"/>
    </xf>
    <xf numFmtId="3" fontId="28" fillId="0" borderId="0" xfId="0" applyNumberFormat="1" applyFont="1" applyFill="1" applyBorder="1" applyAlignment="1">
      <alignment horizontal="left" wrapText="1"/>
    </xf>
    <xf numFmtId="3" fontId="19" fillId="0" borderId="0" xfId="42" applyNumberFormat="1" applyFont="1" applyFill="1" applyAlignment="1">
      <alignment horizontal="centerContinuous" vertical="center"/>
    </xf>
    <xf numFmtId="3" fontId="19" fillId="0" borderId="0" xfId="42" applyNumberFormat="1" applyFont="1" applyFill="1" applyAlignment="1">
      <alignment horizontal="centerContinuous"/>
    </xf>
    <xf numFmtId="3" fontId="52" fillId="0" borderId="0" xfId="0" applyNumberFormat="1" applyFont="1" applyFill="1" applyAlignment="1">
      <alignment vertical="center"/>
    </xf>
    <xf numFmtId="0" fontId="28" fillId="0" borderId="17" xfId="0" applyFont="1" applyFill="1" applyBorder="1" applyAlignment="1">
      <alignment horizontal="center" wrapText="1"/>
    </xf>
    <xf numFmtId="0" fontId="54" fillId="0" borderId="12" xfId="0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3" fontId="28" fillId="0" borderId="28" xfId="0" applyNumberFormat="1" applyFont="1" applyFill="1" applyBorder="1" applyAlignment="1">
      <alignment horizontal="center" wrapText="1"/>
    </xf>
    <xf numFmtId="3" fontId="28" fillId="0" borderId="40" xfId="0" applyNumberFormat="1" applyFont="1" applyFill="1" applyBorder="1" applyAlignment="1">
      <alignment horizontal="center" wrapText="1"/>
    </xf>
    <xf numFmtId="3" fontId="23" fillId="0" borderId="17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3" fontId="0" fillId="0" borderId="0" xfId="0" applyNumberFormat="1" applyFill="1"/>
    <xf numFmtId="3" fontId="28" fillId="0" borderId="49" xfId="0" applyNumberFormat="1" applyFont="1" applyFill="1" applyBorder="1"/>
    <xf numFmtId="3" fontId="31" fillId="0" borderId="14" xfId="42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3" fontId="22" fillId="0" borderId="0" xfId="0" applyNumberFormat="1" applyFont="1" applyFill="1"/>
    <xf numFmtId="3" fontId="56" fillId="0" borderId="0" xfId="42" applyNumberFormat="1" applyFont="1" applyFill="1" applyAlignment="1">
      <alignment horizontal="center"/>
    </xf>
    <xf numFmtId="3" fontId="56" fillId="0" borderId="0" xfId="42" applyNumberFormat="1" applyFont="1" applyFill="1" applyAlignment="1">
      <alignment horizontal="centerContinuous"/>
    </xf>
    <xf numFmtId="3" fontId="30" fillId="0" borderId="0" xfId="0" applyNumberFormat="1" applyFont="1" applyFill="1"/>
    <xf numFmtId="3" fontId="31" fillId="0" borderId="0" xfId="42" applyNumberFormat="1" applyFont="1" applyFill="1"/>
    <xf numFmtId="3" fontId="19" fillId="0" borderId="0" xfId="42" applyNumberFormat="1" applyFont="1" applyFill="1" applyBorder="1" applyAlignment="1">
      <alignment horizontal="center" vertical="center" wrapText="1"/>
    </xf>
    <xf numFmtId="3" fontId="19" fillId="0" borderId="0" xfId="42" applyNumberFormat="1" applyFont="1" applyFill="1" applyBorder="1" applyAlignment="1">
      <alignment horizontal="center"/>
    </xf>
    <xf numFmtId="3" fontId="19" fillId="0" borderId="13" xfId="42" applyNumberFormat="1" applyFont="1" applyFill="1" applyBorder="1" applyAlignment="1">
      <alignment horizontal="center" vertical="center" wrapText="1"/>
    </xf>
    <xf numFmtId="3" fontId="31" fillId="0" borderId="0" xfId="42" applyNumberFormat="1" applyFont="1" applyFill="1" applyBorder="1" applyAlignment="1">
      <alignment horizontal="center" wrapText="1"/>
    </xf>
    <xf numFmtId="3" fontId="31" fillId="0" borderId="15" xfId="42" applyNumberFormat="1" applyFont="1" applyFill="1" applyBorder="1" applyAlignment="1">
      <alignment horizontal="center" wrapText="1"/>
    </xf>
    <xf numFmtId="3" fontId="31" fillId="0" borderId="13" xfId="42" applyNumberFormat="1" applyFont="1" applyFill="1" applyBorder="1" applyAlignment="1">
      <alignment horizontal="center" wrapText="1"/>
    </xf>
    <xf numFmtId="3" fontId="31" fillId="0" borderId="21" xfId="42" applyNumberFormat="1" applyFont="1" applyFill="1" applyBorder="1" applyAlignment="1">
      <alignment horizontal="center" wrapText="1"/>
    </xf>
    <xf numFmtId="3" fontId="31" fillId="0" borderId="49" xfId="42" applyNumberFormat="1" applyFont="1" applyFill="1" applyBorder="1" applyAlignment="1">
      <alignment horizontal="center" wrapText="1"/>
    </xf>
    <xf numFmtId="3" fontId="23" fillId="0" borderId="0" xfId="0" applyNumberFormat="1" applyFont="1" applyFill="1" applyBorder="1" applyAlignment="1">
      <alignment vertical="center" wrapText="1"/>
    </xf>
    <xf numFmtId="3" fontId="53" fillId="0" borderId="19" xfId="0" applyNumberFormat="1" applyFont="1" applyFill="1" applyBorder="1" applyAlignment="1">
      <alignment horizontal="center" wrapText="1"/>
    </xf>
    <xf numFmtId="3" fontId="28" fillId="0" borderId="0" xfId="0" applyNumberFormat="1" applyFont="1" applyFill="1" applyBorder="1" applyAlignment="1">
      <alignment horizontal="center"/>
    </xf>
    <xf numFmtId="3" fontId="28" fillId="0" borderId="12" xfId="0" applyNumberFormat="1" applyFont="1" applyFill="1" applyBorder="1" applyAlignment="1">
      <alignment horizontal="center"/>
    </xf>
    <xf numFmtId="0" fontId="28" fillId="0" borderId="0" xfId="0" applyFont="1"/>
    <xf numFmtId="3" fontId="0" fillId="0" borderId="0" xfId="0" applyNumberFormat="1"/>
    <xf numFmtId="1" fontId="28" fillId="0" borderId="17" xfId="0" applyNumberFormat="1" applyFont="1" applyBorder="1" applyAlignment="1">
      <alignment horizontal="center" wrapText="1"/>
    </xf>
    <xf numFmtId="165" fontId="28" fillId="0" borderId="17" xfId="0" applyNumberFormat="1" applyFont="1" applyBorder="1" applyAlignment="1">
      <alignment horizontal="center" wrapText="1"/>
    </xf>
    <xf numFmtId="1" fontId="28" fillId="0" borderId="19" xfId="0" applyNumberFormat="1" applyFont="1" applyBorder="1" applyAlignment="1">
      <alignment horizontal="center" wrapText="1"/>
    </xf>
    <xf numFmtId="165" fontId="28" fillId="0" borderId="19" xfId="0" applyNumberFormat="1" applyFont="1" applyBorder="1" applyAlignment="1">
      <alignment horizontal="center" wrapText="1"/>
    </xf>
    <xf numFmtId="1" fontId="28" fillId="0" borderId="20" xfId="0" applyNumberFormat="1" applyFont="1" applyBorder="1" applyAlignment="1">
      <alignment horizontal="center" wrapText="1"/>
    </xf>
    <xf numFmtId="165" fontId="23" fillId="55" borderId="16" xfId="0" applyNumberFormat="1" applyFont="1" applyFill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center" vertical="center" wrapText="1"/>
    </xf>
    <xf numFmtId="1" fontId="28" fillId="55" borderId="19" xfId="0" applyNumberFormat="1" applyFont="1" applyFill="1" applyBorder="1" applyAlignment="1">
      <alignment horizontal="center" wrapText="1"/>
    </xf>
    <xf numFmtId="165" fontId="28" fillId="0" borderId="18" xfId="0" applyNumberFormat="1" applyFont="1" applyFill="1" applyBorder="1" applyAlignment="1">
      <alignment horizontal="center"/>
    </xf>
    <xf numFmtId="165" fontId="28" fillId="0" borderId="19" xfId="0" applyNumberFormat="1" applyFont="1" applyBorder="1" applyAlignment="1">
      <alignment horizontal="center"/>
    </xf>
    <xf numFmtId="0" fontId="28" fillId="0" borderId="0" xfId="0" applyFont="1" applyFill="1"/>
    <xf numFmtId="0" fontId="23" fillId="0" borderId="16" xfId="0" applyFont="1" applyFill="1" applyBorder="1" applyAlignment="1">
      <alignment horizontal="center" vertical="center" wrapText="1"/>
    </xf>
    <xf numFmtId="165" fontId="28" fillId="0" borderId="19" xfId="184" applyNumberFormat="1" applyFont="1" applyFill="1" applyBorder="1" applyAlignment="1">
      <alignment horizontal="center" vertical="center"/>
    </xf>
    <xf numFmtId="165" fontId="23" fillId="0" borderId="19" xfId="184" applyNumberFormat="1" applyFont="1" applyFill="1" applyBorder="1" applyAlignment="1">
      <alignment horizontal="center" vertical="center"/>
    </xf>
    <xf numFmtId="165" fontId="28" fillId="0" borderId="16" xfId="184" applyNumberFormat="1" applyFont="1" applyFill="1" applyBorder="1" applyAlignment="1">
      <alignment horizontal="center" vertical="center"/>
    </xf>
    <xf numFmtId="165" fontId="23" fillId="0" borderId="16" xfId="184" applyNumberFormat="1" applyFont="1" applyFill="1" applyBorder="1" applyAlignment="1">
      <alignment horizontal="center" vertical="center"/>
    </xf>
    <xf numFmtId="3" fontId="31" fillId="0" borderId="0" xfId="42" applyNumberFormat="1" applyFont="1" applyFill="1" applyAlignment="1"/>
    <xf numFmtId="165" fontId="28" fillId="0" borderId="18" xfId="0" applyNumberFormat="1" applyFont="1" applyFill="1" applyBorder="1" applyAlignment="1">
      <alignment horizontal="center" wrapText="1"/>
    </xf>
    <xf numFmtId="165" fontId="28" fillId="0" borderId="51" xfId="0" applyNumberFormat="1" applyFont="1" applyFill="1" applyBorder="1" applyAlignment="1">
      <alignment horizontal="center" wrapText="1"/>
    </xf>
    <xf numFmtId="3" fontId="19" fillId="0" borderId="10" xfId="42" applyNumberFormat="1" applyFont="1" applyFill="1" applyBorder="1" applyAlignment="1">
      <alignment horizontal="center" vertical="center" wrapText="1"/>
    </xf>
    <xf numFmtId="3" fontId="31" fillId="0" borderId="49" xfId="0" applyNumberFormat="1" applyFont="1" applyFill="1" applyBorder="1" applyAlignment="1">
      <alignment horizontal="center"/>
    </xf>
    <xf numFmtId="0" fontId="19" fillId="0" borderId="52" xfId="0" applyFont="1" applyBorder="1" applyAlignment="1">
      <alignment horizontal="centerContinuous" vertical="center"/>
    </xf>
    <xf numFmtId="3" fontId="23" fillId="0" borderId="71" xfId="0" applyNumberFormat="1" applyFont="1" applyFill="1" applyBorder="1" applyAlignment="1">
      <alignment horizontal="center" vertical="center"/>
    </xf>
    <xf numFmtId="3" fontId="23" fillId="0" borderId="72" xfId="0" applyNumberFormat="1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horizontal="center" vertical="center"/>
    </xf>
    <xf numFmtId="3" fontId="23" fillId="0" borderId="74" xfId="0" applyNumberFormat="1" applyFont="1" applyFill="1" applyBorder="1" applyAlignment="1">
      <alignment horizontal="left" vertical="center" wrapText="1"/>
    </xf>
    <xf numFmtId="3" fontId="23" fillId="0" borderId="49" xfId="0" applyNumberFormat="1" applyFont="1" applyFill="1" applyBorder="1"/>
    <xf numFmtId="3" fontId="28" fillId="0" borderId="68" xfId="0" applyNumberFormat="1" applyFont="1" applyFill="1" applyBorder="1"/>
    <xf numFmtId="3" fontId="28" fillId="0" borderId="75" xfId="0" applyNumberFormat="1" applyFont="1" applyFill="1" applyBorder="1" applyAlignment="1">
      <alignment horizontal="left" wrapText="1"/>
    </xf>
    <xf numFmtId="3" fontId="28" fillId="0" borderId="49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center"/>
    </xf>
    <xf numFmtId="3" fontId="23" fillId="0" borderId="68" xfId="0" applyNumberFormat="1" applyFont="1" applyFill="1" applyBorder="1" applyAlignment="1">
      <alignment horizontal="center"/>
    </xf>
    <xf numFmtId="3" fontId="23" fillId="0" borderId="75" xfId="0" applyNumberFormat="1" applyFont="1" applyFill="1" applyBorder="1" applyAlignment="1">
      <alignment horizontal="left" wrapText="1"/>
    </xf>
    <xf numFmtId="3" fontId="28" fillId="0" borderId="76" xfId="0" applyNumberFormat="1" applyFont="1" applyFill="1" applyBorder="1" applyAlignment="1">
      <alignment horizontal="left" wrapText="1"/>
    </xf>
    <xf numFmtId="3" fontId="23" fillId="0" borderId="77" xfId="0" applyNumberFormat="1" applyFont="1" applyFill="1" applyBorder="1" applyAlignment="1">
      <alignment horizontal="left" wrapText="1"/>
    </xf>
    <xf numFmtId="3" fontId="28" fillId="0" borderId="78" xfId="0" applyNumberFormat="1" applyFont="1" applyFill="1" applyBorder="1" applyAlignment="1">
      <alignment horizontal="left" wrapText="1"/>
    </xf>
    <xf numFmtId="3" fontId="28" fillId="0" borderId="79" xfId="0" applyNumberFormat="1" applyFont="1" applyFill="1" applyBorder="1" applyAlignment="1">
      <alignment horizontal="left" wrapText="1"/>
    </xf>
    <xf numFmtId="3" fontId="28" fillId="0" borderId="72" xfId="0" applyNumberFormat="1" applyFont="1" applyFill="1" applyBorder="1" applyAlignment="1">
      <alignment horizontal="center"/>
    </xf>
    <xf numFmtId="3" fontId="23" fillId="0" borderId="72" xfId="0" applyNumberFormat="1" applyFont="1" applyFill="1" applyBorder="1" applyAlignment="1">
      <alignment horizontal="center"/>
    </xf>
    <xf numFmtId="3" fontId="23" fillId="0" borderId="73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center" vertical="center"/>
    </xf>
    <xf numFmtId="3" fontId="23" fillId="0" borderId="68" xfId="0" applyNumberFormat="1" applyFont="1" applyFill="1" applyBorder="1" applyAlignment="1">
      <alignment horizontal="center" vertical="center"/>
    </xf>
    <xf numFmtId="3" fontId="28" fillId="0" borderId="49" xfId="0" applyNumberFormat="1" applyFont="1" applyFill="1" applyBorder="1" applyAlignment="1">
      <alignment horizontal="center" vertical="center"/>
    </xf>
    <xf numFmtId="3" fontId="28" fillId="0" borderId="80" xfId="0" applyNumberFormat="1" applyFont="1" applyFill="1" applyBorder="1" applyAlignment="1">
      <alignment horizontal="left" wrapText="1"/>
    </xf>
    <xf numFmtId="3" fontId="28" fillId="0" borderId="82" xfId="0" applyNumberFormat="1" applyFont="1" applyFill="1" applyBorder="1" applyAlignment="1">
      <alignment horizontal="left" wrapText="1"/>
    </xf>
    <xf numFmtId="3" fontId="28" fillId="0" borderId="68" xfId="0" applyNumberFormat="1" applyFont="1" applyFill="1" applyBorder="1" applyAlignment="1">
      <alignment horizontal="center"/>
    </xf>
    <xf numFmtId="3" fontId="28" fillId="0" borderId="83" xfId="0" applyNumberFormat="1" applyFont="1" applyFill="1" applyBorder="1" applyAlignment="1">
      <alignment horizontal="center" wrapText="1"/>
    </xf>
    <xf numFmtId="3" fontId="23" fillId="0" borderId="80" xfId="0" applyNumberFormat="1" applyFont="1" applyFill="1" applyBorder="1" applyAlignment="1">
      <alignment horizontal="left"/>
    </xf>
    <xf numFmtId="3" fontId="28" fillId="0" borderId="84" xfId="0" applyNumberFormat="1" applyFont="1" applyFill="1" applyBorder="1" applyAlignment="1">
      <alignment horizontal="left" wrapText="1"/>
    </xf>
    <xf numFmtId="3" fontId="28" fillId="0" borderId="49" xfId="0" applyNumberFormat="1" applyFont="1" applyFill="1" applyBorder="1" applyAlignment="1">
      <alignment horizontal="center" wrapText="1"/>
    </xf>
    <xf numFmtId="3" fontId="19" fillId="0" borderId="49" xfId="0" applyNumberFormat="1" applyFont="1" applyFill="1" applyBorder="1" applyAlignment="1">
      <alignment horizontal="center"/>
    </xf>
    <xf numFmtId="3" fontId="23" fillId="0" borderId="84" xfId="0" applyNumberFormat="1" applyFont="1" applyFill="1" applyBorder="1" applyAlignment="1">
      <alignment horizontal="left" wrapText="1"/>
    </xf>
    <xf numFmtId="3" fontId="28" fillId="0" borderId="85" xfId="0" applyNumberFormat="1" applyFont="1" applyFill="1" applyBorder="1" applyAlignment="1">
      <alignment horizontal="left" wrapText="1"/>
    </xf>
    <xf numFmtId="3" fontId="28" fillId="0" borderId="96" xfId="0" applyNumberFormat="1" applyFont="1" applyFill="1" applyBorder="1" applyAlignment="1">
      <alignment horizontal="center" wrapText="1"/>
    </xf>
    <xf numFmtId="3" fontId="28" fillId="0" borderId="97" xfId="0" applyNumberFormat="1" applyFont="1" applyFill="1" applyBorder="1" applyAlignment="1">
      <alignment horizontal="center" wrapText="1"/>
    </xf>
    <xf numFmtId="3" fontId="28" fillId="0" borderId="98" xfId="0" applyNumberFormat="1" applyFont="1" applyFill="1" applyBorder="1" applyAlignment="1">
      <alignment horizontal="center" wrapText="1"/>
    </xf>
    <xf numFmtId="3" fontId="23" fillId="0" borderId="39" xfId="0" applyNumberFormat="1" applyFont="1" applyFill="1" applyBorder="1" applyAlignment="1">
      <alignment horizontal="center" vertical="center" wrapText="1"/>
    </xf>
    <xf numFmtId="3" fontId="23" fillId="0" borderId="65" xfId="0" applyNumberFormat="1" applyFont="1" applyFill="1" applyBorder="1" applyAlignment="1">
      <alignment horizontal="center" vertical="center" wrapText="1"/>
    </xf>
    <xf numFmtId="3" fontId="28" fillId="0" borderId="75" xfId="0" applyNumberFormat="1" applyFont="1" applyFill="1" applyBorder="1" applyAlignment="1">
      <alignment horizontal="left"/>
    </xf>
    <xf numFmtId="3" fontId="28" fillId="0" borderId="83" xfId="0" applyNumberFormat="1" applyFont="1" applyFill="1" applyBorder="1" applyAlignment="1">
      <alignment horizontal="center" vertical="center" wrapText="1"/>
    </xf>
    <xf numFmtId="3" fontId="31" fillId="0" borderId="49" xfId="0" applyNumberFormat="1" applyFont="1" applyFill="1" applyBorder="1" applyAlignment="1">
      <alignment horizontal="center" wrapText="1"/>
    </xf>
    <xf numFmtId="3" fontId="23" fillId="0" borderId="80" xfId="0" applyNumberFormat="1" applyFont="1" applyFill="1" applyBorder="1" applyAlignment="1">
      <alignment horizontal="left" wrapText="1"/>
    </xf>
    <xf numFmtId="3" fontId="28" fillId="0" borderId="68" xfId="0" applyNumberFormat="1" applyFont="1" applyFill="1" applyBorder="1" applyAlignment="1">
      <alignment horizontal="center" wrapText="1"/>
    </xf>
    <xf numFmtId="3" fontId="31" fillId="0" borderId="68" xfId="0" applyNumberFormat="1" applyFont="1" applyFill="1" applyBorder="1" applyAlignment="1">
      <alignment horizontal="center" wrapText="1"/>
    </xf>
    <xf numFmtId="3" fontId="28" fillId="0" borderId="102" xfId="0" applyNumberFormat="1" applyFont="1" applyFill="1" applyBorder="1" applyAlignment="1">
      <alignment horizontal="left" wrapText="1"/>
    </xf>
    <xf numFmtId="3" fontId="28" fillId="0" borderId="103" xfId="0" applyNumberFormat="1" applyFont="1" applyFill="1" applyBorder="1" applyAlignment="1">
      <alignment horizontal="center" wrapText="1"/>
    </xf>
    <xf numFmtId="3" fontId="28" fillId="0" borderId="104" xfId="0" applyNumberFormat="1" applyFont="1" applyFill="1" applyBorder="1" applyAlignment="1">
      <alignment horizontal="center"/>
    </xf>
    <xf numFmtId="3" fontId="28" fillId="0" borderId="105" xfId="0" applyNumberFormat="1" applyFont="1" applyFill="1" applyBorder="1" applyAlignment="1">
      <alignment horizontal="center" wrapText="1"/>
    </xf>
    <xf numFmtId="3" fontId="23" fillId="0" borderId="52" xfId="0" applyNumberFormat="1" applyFont="1" applyFill="1" applyBorder="1"/>
    <xf numFmtId="3" fontId="23" fillId="0" borderId="53" xfId="0" applyNumberFormat="1" applyFont="1" applyFill="1" applyBorder="1" applyAlignment="1">
      <alignment horizontal="center"/>
    </xf>
    <xf numFmtId="3" fontId="23" fillId="0" borderId="54" xfId="0" applyNumberFormat="1" applyFont="1" applyFill="1" applyBorder="1" applyAlignment="1">
      <alignment horizontal="center"/>
    </xf>
    <xf numFmtId="3" fontId="23" fillId="0" borderId="80" xfId="0" applyNumberFormat="1" applyFont="1" applyFill="1" applyBorder="1"/>
    <xf numFmtId="3" fontId="19" fillId="0" borderId="68" xfId="0" applyNumberFormat="1" applyFont="1" applyFill="1" applyBorder="1" applyAlignment="1">
      <alignment horizontal="center"/>
    </xf>
    <xf numFmtId="3" fontId="23" fillId="0" borderId="79" xfId="0" applyNumberFormat="1" applyFont="1" applyFill="1" applyBorder="1" applyAlignment="1">
      <alignment horizontal="center" vertical="center"/>
    </xf>
    <xf numFmtId="3" fontId="23" fillId="0" borderId="107" xfId="0" applyNumberFormat="1" applyFont="1" applyFill="1" applyBorder="1" applyAlignment="1">
      <alignment horizontal="left" vertical="center" wrapText="1"/>
    </xf>
    <xf numFmtId="3" fontId="23" fillId="0" borderId="96" xfId="0" applyNumberFormat="1" applyFont="1" applyFill="1" applyBorder="1" applyAlignment="1">
      <alignment horizontal="center" vertical="center" wrapText="1"/>
    </xf>
    <xf numFmtId="3" fontId="28" fillId="0" borderId="108" xfId="0" applyNumberFormat="1" applyFont="1" applyFill="1" applyBorder="1" applyAlignment="1">
      <alignment horizontal="center" wrapText="1"/>
    </xf>
    <xf numFmtId="3" fontId="28" fillId="0" borderId="109" xfId="0" applyNumberFormat="1" applyFont="1" applyFill="1" applyBorder="1" applyAlignment="1">
      <alignment horizontal="center" wrapText="1"/>
    </xf>
    <xf numFmtId="3" fontId="28" fillId="0" borderId="110" xfId="0" applyNumberFormat="1" applyFont="1" applyFill="1" applyBorder="1" applyAlignment="1">
      <alignment horizontal="center" wrapText="1"/>
    </xf>
    <xf numFmtId="3" fontId="23" fillId="0" borderId="95" xfId="0" applyNumberFormat="1" applyFont="1" applyFill="1" applyBorder="1" applyAlignment="1">
      <alignment horizontal="left" wrapText="1"/>
    </xf>
    <xf numFmtId="3" fontId="28" fillId="0" borderId="115" xfId="0" applyNumberFormat="1" applyFont="1" applyFill="1" applyBorder="1" applyAlignment="1">
      <alignment horizontal="center" wrapText="1"/>
    </xf>
    <xf numFmtId="3" fontId="23" fillId="0" borderId="55" xfId="0" applyNumberFormat="1" applyFont="1" applyFill="1" applyBorder="1" applyAlignment="1">
      <alignment horizontal="left"/>
    </xf>
    <xf numFmtId="3" fontId="19" fillId="0" borderId="49" xfId="0" applyNumberFormat="1" applyFont="1" applyFill="1" applyBorder="1" applyAlignment="1">
      <alignment horizontal="center" vertical="center" wrapText="1"/>
    </xf>
    <xf numFmtId="3" fontId="19" fillId="0" borderId="68" xfId="0" applyNumberFormat="1" applyFont="1" applyFill="1" applyBorder="1" applyAlignment="1">
      <alignment horizontal="center" vertical="center" wrapText="1"/>
    </xf>
    <xf numFmtId="3" fontId="19" fillId="0" borderId="80" xfId="0" applyNumberFormat="1" applyFont="1" applyFill="1" applyBorder="1" applyAlignment="1">
      <alignment horizontal="left" vertical="center"/>
    </xf>
    <xf numFmtId="3" fontId="19" fillId="0" borderId="80" xfId="0" applyNumberFormat="1" applyFont="1" applyFill="1" applyBorder="1" applyAlignment="1">
      <alignment vertical="center"/>
    </xf>
    <xf numFmtId="3" fontId="31" fillId="0" borderId="49" xfId="0" applyNumberFormat="1" applyFont="1" applyFill="1" applyBorder="1" applyAlignment="1">
      <alignment horizontal="center" vertical="center" wrapText="1"/>
    </xf>
    <xf numFmtId="3" fontId="31" fillId="0" borderId="80" xfId="0" applyNumberFormat="1" applyFont="1" applyFill="1" applyBorder="1" applyAlignment="1">
      <alignment vertical="center"/>
    </xf>
    <xf numFmtId="3" fontId="28" fillId="0" borderId="68" xfId="0" applyNumberFormat="1" applyFont="1" applyFill="1" applyBorder="1" applyAlignment="1">
      <alignment horizontal="center" vertical="center"/>
    </xf>
    <xf numFmtId="3" fontId="31" fillId="0" borderId="79" xfId="0" applyNumberFormat="1" applyFont="1" applyFill="1" applyBorder="1" applyAlignment="1">
      <alignment vertical="center"/>
    </xf>
    <xf numFmtId="3" fontId="28" fillId="0" borderId="72" xfId="0" applyNumberFormat="1" applyFont="1" applyFill="1" applyBorder="1" applyAlignment="1">
      <alignment horizontal="center" vertical="center"/>
    </xf>
    <xf numFmtId="3" fontId="28" fillId="0" borderId="73" xfId="0" applyNumberFormat="1" applyFont="1" applyFill="1" applyBorder="1" applyAlignment="1">
      <alignment horizontal="center" vertical="center"/>
    </xf>
    <xf numFmtId="3" fontId="31" fillId="0" borderId="49" xfId="0" applyNumberFormat="1" applyFont="1" applyFill="1" applyBorder="1" applyAlignment="1">
      <alignment horizontal="center" vertical="center"/>
    </xf>
    <xf numFmtId="3" fontId="31" fillId="0" borderId="68" xfId="0" applyNumberFormat="1" applyFont="1" applyFill="1" applyBorder="1" applyAlignment="1">
      <alignment horizontal="center" vertical="center"/>
    </xf>
    <xf numFmtId="3" fontId="28" fillId="0" borderId="106" xfId="0" applyNumberFormat="1" applyFont="1" applyFill="1" applyBorder="1" applyAlignment="1">
      <alignment vertical="center"/>
    </xf>
    <xf numFmtId="0" fontId="54" fillId="0" borderId="49" xfId="0" applyFont="1" applyFill="1" applyBorder="1" applyAlignment="1">
      <alignment horizontal="center" wrapText="1"/>
    </xf>
    <xf numFmtId="0" fontId="54" fillId="0" borderId="68" xfId="0" applyFont="1" applyFill="1" applyBorder="1" applyAlignment="1">
      <alignment horizontal="center" wrapText="1"/>
    </xf>
    <xf numFmtId="0" fontId="55" fillId="0" borderId="49" xfId="0" applyFont="1" applyFill="1" applyBorder="1" applyAlignment="1">
      <alignment horizontal="center" wrapText="1"/>
    </xf>
    <xf numFmtId="0" fontId="55" fillId="0" borderId="68" xfId="0" applyFont="1" applyFill="1" applyBorder="1" applyAlignment="1">
      <alignment horizontal="center" wrapText="1"/>
    </xf>
    <xf numFmtId="3" fontId="19" fillId="0" borderId="63" xfId="0" applyNumberFormat="1" applyFont="1" applyFill="1" applyBorder="1" applyAlignment="1">
      <alignment vertical="center"/>
    </xf>
    <xf numFmtId="3" fontId="28" fillId="0" borderId="64" xfId="0" applyNumberFormat="1" applyFont="1" applyFill="1" applyBorder="1" applyAlignment="1">
      <alignment horizontal="center" vertical="center"/>
    </xf>
    <xf numFmtId="3" fontId="31" fillId="0" borderId="49" xfId="7" applyNumberFormat="1" applyFont="1" applyFill="1" applyBorder="1" applyAlignment="1">
      <alignment horizontal="center" vertical="center"/>
    </xf>
    <xf numFmtId="3" fontId="31" fillId="0" borderId="68" xfId="7" applyNumberFormat="1" applyFont="1" applyFill="1" applyBorder="1" applyAlignment="1">
      <alignment horizontal="center" vertical="center"/>
    </xf>
    <xf numFmtId="3" fontId="23" fillId="0" borderId="80" xfId="0" applyNumberFormat="1" applyFont="1" applyFill="1" applyBorder="1" applyAlignment="1">
      <alignment horizontal="left" vertical="center"/>
    </xf>
    <xf numFmtId="3" fontId="19" fillId="0" borderId="69" xfId="0" applyNumberFormat="1" applyFont="1" applyFill="1" applyBorder="1" applyAlignment="1">
      <alignment horizontal="center" vertical="center"/>
    </xf>
    <xf numFmtId="3" fontId="19" fillId="0" borderId="57" xfId="0" applyNumberFormat="1" applyFont="1" applyFill="1" applyBorder="1" applyAlignment="1">
      <alignment horizontal="center" vertical="center"/>
    </xf>
    <xf numFmtId="3" fontId="28" fillId="0" borderId="80" xfId="0" applyNumberFormat="1" applyFont="1" applyFill="1" applyBorder="1" applyAlignment="1">
      <alignment horizontal="left" vertical="center"/>
    </xf>
    <xf numFmtId="3" fontId="19" fillId="0" borderId="64" xfId="0" applyNumberFormat="1" applyFont="1" applyFill="1" applyBorder="1" applyAlignment="1">
      <alignment horizontal="center" vertical="center"/>
    </xf>
    <xf numFmtId="3" fontId="28" fillId="0" borderId="79" xfId="0" applyNumberFormat="1" applyFont="1" applyFill="1" applyBorder="1" applyAlignment="1">
      <alignment horizontal="left" vertical="center"/>
    </xf>
    <xf numFmtId="0" fontId="54" fillId="0" borderId="72" xfId="0" applyFont="1" applyFill="1" applyBorder="1" applyAlignment="1">
      <alignment horizontal="center" wrapText="1"/>
    </xf>
    <xf numFmtId="0" fontId="54" fillId="0" borderId="73" xfId="0" applyFont="1" applyFill="1" applyBorder="1" applyAlignment="1">
      <alignment horizontal="center" wrapText="1"/>
    </xf>
    <xf numFmtId="3" fontId="19" fillId="0" borderId="49" xfId="0" applyNumberFormat="1" applyFont="1" applyFill="1" applyBorder="1" applyAlignment="1">
      <alignment horizontal="center" vertical="center"/>
    </xf>
    <xf numFmtId="3" fontId="19" fillId="0" borderId="68" xfId="0" applyNumberFormat="1" applyFont="1" applyFill="1" applyBorder="1" applyAlignment="1">
      <alignment horizontal="center" vertical="center"/>
    </xf>
    <xf numFmtId="3" fontId="31" fillId="0" borderId="80" xfId="0" applyNumberFormat="1" applyFont="1" applyFill="1" applyBorder="1" applyAlignment="1">
      <alignment horizontal="left" vertical="center"/>
    </xf>
    <xf numFmtId="0" fontId="54" fillId="0" borderId="49" xfId="0" applyFont="1" applyFill="1" applyBorder="1"/>
    <xf numFmtId="0" fontId="54" fillId="0" borderId="68" xfId="0" applyFont="1" applyFill="1" applyBorder="1"/>
    <xf numFmtId="0" fontId="31" fillId="0" borderId="49" xfId="0" applyFont="1" applyFill="1" applyBorder="1"/>
    <xf numFmtId="3" fontId="28" fillId="0" borderId="49" xfId="0" applyNumberFormat="1" applyFont="1" applyFill="1" applyBorder="1" applyAlignment="1">
      <alignment vertical="center"/>
    </xf>
    <xf numFmtId="3" fontId="28" fillId="0" borderId="68" xfId="0" applyNumberFormat="1" applyFont="1" applyFill="1" applyBorder="1" applyAlignment="1">
      <alignment vertical="center"/>
    </xf>
    <xf numFmtId="3" fontId="31" fillId="0" borderId="72" xfId="7" applyNumberFormat="1" applyFont="1" applyFill="1" applyBorder="1" applyAlignment="1">
      <alignment horizontal="center" vertical="center"/>
    </xf>
    <xf numFmtId="3" fontId="31" fillId="0" borderId="73" xfId="7" applyNumberFormat="1" applyFont="1" applyFill="1" applyBorder="1" applyAlignment="1">
      <alignment horizontal="center" vertical="center"/>
    </xf>
    <xf numFmtId="3" fontId="19" fillId="0" borderId="67" xfId="0" applyNumberFormat="1" applyFont="1" applyFill="1" applyBorder="1" applyAlignment="1">
      <alignment horizontal="centerContinuous" vertical="center"/>
    </xf>
    <xf numFmtId="3" fontId="19" fillId="0" borderId="87" xfId="0" applyNumberFormat="1" applyFont="1" applyFill="1" applyBorder="1" applyAlignment="1">
      <alignment horizontal="centerContinuous" vertical="center"/>
    </xf>
    <xf numFmtId="3" fontId="31" fillId="0" borderId="87" xfId="0" applyNumberFormat="1" applyFont="1" applyFill="1" applyBorder="1" applyAlignment="1">
      <alignment horizontal="centerContinuous" vertical="center"/>
    </xf>
    <xf numFmtId="3" fontId="19" fillId="0" borderId="88" xfId="0" applyNumberFormat="1" applyFont="1" applyFill="1" applyBorder="1" applyAlignment="1">
      <alignment horizontal="centerContinuous" vertical="center"/>
    </xf>
    <xf numFmtId="3" fontId="19" fillId="0" borderId="53" xfId="0" applyNumberFormat="1" applyFont="1" applyFill="1" applyBorder="1" applyAlignment="1">
      <alignment horizontal="centerContinuous" vertical="center"/>
    </xf>
    <xf numFmtId="3" fontId="19" fillId="0" borderId="87" xfId="0" applyNumberFormat="1" applyFont="1" applyFill="1" applyBorder="1" applyAlignment="1">
      <alignment horizontal="centerContinuous" vertical="top"/>
    </xf>
    <xf numFmtId="3" fontId="19" fillId="0" borderId="88" xfId="0" applyNumberFormat="1" applyFont="1" applyFill="1" applyBorder="1" applyAlignment="1">
      <alignment horizontal="centerContinuous" vertical="top"/>
    </xf>
    <xf numFmtId="3" fontId="23" fillId="0" borderId="80" xfId="0" applyNumberFormat="1" applyFont="1" applyFill="1" applyBorder="1" applyAlignment="1">
      <alignment vertical="center"/>
    </xf>
    <xf numFmtId="3" fontId="28" fillId="0" borderId="80" xfId="0" applyNumberFormat="1" applyFont="1" applyFill="1" applyBorder="1" applyAlignment="1">
      <alignment vertical="center"/>
    </xf>
    <xf numFmtId="0" fontId="54" fillId="0" borderId="49" xfId="0" applyFont="1" applyFill="1" applyBorder="1" applyAlignment="1">
      <alignment horizontal="center" vertical="center" wrapText="1"/>
    </xf>
    <xf numFmtId="0" fontId="54" fillId="0" borderId="72" xfId="0" applyFont="1" applyFill="1" applyBorder="1" applyAlignment="1">
      <alignment horizontal="center" vertical="center" wrapText="1"/>
    </xf>
    <xf numFmtId="3" fontId="31" fillId="0" borderId="72" xfId="0" applyNumberFormat="1" applyFont="1" applyFill="1" applyBorder="1" applyAlignment="1">
      <alignment horizontal="centerContinuous" vertical="center"/>
    </xf>
    <xf numFmtId="3" fontId="31" fillId="0" borderId="72" xfId="0" applyNumberFormat="1" applyFont="1" applyFill="1" applyBorder="1" applyAlignment="1">
      <alignment horizontal="center" vertical="center"/>
    </xf>
    <xf numFmtId="3" fontId="28" fillId="0" borderId="73" xfId="0" applyNumberFormat="1" applyFont="1" applyFill="1" applyBorder="1" applyAlignment="1">
      <alignment horizontal="centerContinuous" vertical="center"/>
    </xf>
    <xf numFmtId="3" fontId="31" fillId="0" borderId="0" xfId="7" applyNumberFormat="1" applyFont="1" applyFill="1" applyBorder="1" applyAlignment="1">
      <alignment horizontal="center" vertical="center"/>
    </xf>
    <xf numFmtId="3" fontId="31" fillId="0" borderId="0" xfId="0" applyNumberFormat="1" applyFont="1" applyFill="1" applyBorder="1" applyAlignment="1">
      <alignment horizontal="center" vertical="center"/>
    </xf>
    <xf numFmtId="3" fontId="28" fillId="0" borderId="79" xfId="0" applyNumberFormat="1" applyFont="1" applyFill="1" applyBorder="1" applyAlignment="1">
      <alignment vertical="center"/>
    </xf>
    <xf numFmtId="0" fontId="28" fillId="0" borderId="83" xfId="0" applyFont="1" applyFill="1" applyBorder="1" applyAlignment="1">
      <alignment horizontal="center" wrapText="1"/>
    </xf>
    <xf numFmtId="0" fontId="23" fillId="0" borderId="49" xfId="0" applyNumberFormat="1" applyFont="1" applyFill="1" applyBorder="1" applyAlignment="1">
      <alignment horizontal="center"/>
    </xf>
    <xf numFmtId="0" fontId="28" fillId="0" borderId="68" xfId="0" applyFont="1" applyFill="1" applyBorder="1" applyAlignment="1">
      <alignment horizontal="center"/>
    </xf>
    <xf numFmtId="0" fontId="28" fillId="0" borderId="49" xfId="0" applyNumberFormat="1" applyFont="1" applyFill="1" applyBorder="1" applyAlignment="1">
      <alignment horizontal="center"/>
    </xf>
    <xf numFmtId="3" fontId="31" fillId="0" borderId="72" xfId="0" applyNumberFormat="1" applyFont="1" applyFill="1" applyBorder="1" applyAlignment="1">
      <alignment horizontal="center" vertical="center" wrapText="1"/>
    </xf>
    <xf numFmtId="0" fontId="28" fillId="0" borderId="72" xfId="0" applyNumberFormat="1" applyFont="1" applyFill="1" applyBorder="1" applyAlignment="1">
      <alignment horizontal="center"/>
    </xf>
    <xf numFmtId="0" fontId="28" fillId="0" borderId="73" xfId="0" applyFont="1" applyFill="1" applyBorder="1" applyAlignment="1">
      <alignment horizontal="center"/>
    </xf>
    <xf numFmtId="3" fontId="21" fillId="0" borderId="55" xfId="42" applyNumberFormat="1" applyFont="1" applyFill="1" applyBorder="1" applyAlignment="1">
      <alignment horizontal="left" vertical="center" wrapText="1"/>
    </xf>
    <xf numFmtId="3" fontId="20" fillId="0" borderId="95" xfId="42" applyNumberFormat="1" applyFont="1" applyFill="1" applyBorder="1" applyAlignment="1">
      <alignment horizontal="left" wrapText="1"/>
    </xf>
    <xf numFmtId="3" fontId="21" fillId="0" borderId="95" xfId="42" applyNumberFormat="1" applyFont="1" applyFill="1" applyBorder="1" applyAlignment="1">
      <alignment horizontal="left" wrapText="1"/>
    </xf>
    <xf numFmtId="3" fontId="20" fillId="0" borderId="102" xfId="42" applyNumberFormat="1" applyFont="1" applyFill="1" applyBorder="1" applyAlignment="1">
      <alignment horizontal="left" wrapText="1"/>
    </xf>
    <xf numFmtId="3" fontId="21" fillId="0" borderId="80" xfId="42" applyNumberFormat="1" applyFont="1" applyFill="1" applyBorder="1" applyAlignment="1">
      <alignment horizontal="left" wrapText="1"/>
    </xf>
    <xf numFmtId="3" fontId="20" fillId="0" borderId="81" xfId="42" applyNumberFormat="1" applyFont="1" applyFill="1" applyBorder="1" applyAlignment="1">
      <alignment horizontal="left" wrapText="1"/>
    </xf>
    <xf numFmtId="3" fontId="20" fillId="0" borderId="80" xfId="42" applyNumberFormat="1" applyFont="1" applyFill="1" applyBorder="1" applyAlignment="1">
      <alignment horizontal="left" wrapText="1"/>
    </xf>
    <xf numFmtId="3" fontId="20" fillId="0" borderId="79" xfId="42" applyNumberFormat="1" applyFont="1" applyFill="1" applyBorder="1" applyAlignment="1">
      <alignment horizontal="left" wrapText="1"/>
    </xf>
    <xf numFmtId="3" fontId="20" fillId="0" borderId="82" xfId="42" applyNumberFormat="1" applyFont="1" applyFill="1" applyBorder="1" applyAlignment="1">
      <alignment horizontal="left" wrapText="1"/>
    </xf>
    <xf numFmtId="3" fontId="28" fillId="0" borderId="72" xfId="0" applyNumberFormat="1" applyFont="1" applyFill="1" applyBorder="1" applyAlignment="1">
      <alignment horizontal="center" wrapText="1"/>
    </xf>
    <xf numFmtId="3" fontId="20" fillId="0" borderId="111" xfId="42" applyNumberFormat="1" applyFont="1" applyFill="1" applyBorder="1" applyAlignment="1">
      <alignment horizontal="left" wrapText="1"/>
    </xf>
    <xf numFmtId="3" fontId="28" fillId="0" borderId="73" xfId="0" applyNumberFormat="1" applyFont="1" applyFill="1" applyBorder="1" applyAlignment="1">
      <alignment horizontal="center" wrapText="1"/>
    </xf>
    <xf numFmtId="3" fontId="19" fillId="0" borderId="56" xfId="0" applyNumberFormat="1" applyFont="1" applyFill="1" applyBorder="1" applyAlignment="1">
      <alignment horizontal="center" vertical="center" wrapText="1"/>
    </xf>
    <xf numFmtId="3" fontId="23" fillId="0" borderId="79" xfId="0" applyNumberFormat="1" applyFont="1" applyFill="1" applyBorder="1"/>
    <xf numFmtId="3" fontId="21" fillId="0" borderId="80" xfId="42" applyNumberFormat="1" applyFont="1" applyFill="1" applyBorder="1" applyAlignment="1">
      <alignment horizontal="left" vertical="center" wrapText="1"/>
    </xf>
    <xf numFmtId="3" fontId="28" fillId="0" borderId="56" xfId="0" applyNumberFormat="1" applyFont="1" applyFill="1" applyBorder="1" applyAlignment="1">
      <alignment horizontal="center"/>
    </xf>
    <xf numFmtId="3" fontId="28" fillId="0" borderId="80" xfId="0" applyNumberFormat="1" applyFont="1" applyFill="1" applyBorder="1"/>
    <xf numFmtId="3" fontId="28" fillId="0" borderId="70" xfId="0" applyNumberFormat="1" applyFont="1" applyFill="1" applyBorder="1"/>
    <xf numFmtId="3" fontId="28" fillId="0" borderId="133" xfId="0" applyNumberFormat="1" applyFont="1" applyFill="1" applyBorder="1" applyAlignment="1">
      <alignment horizontal="center"/>
    </xf>
    <xf numFmtId="3" fontId="28" fillId="0" borderId="129" xfId="0" applyNumberFormat="1" applyFont="1" applyFill="1" applyBorder="1" applyAlignment="1">
      <alignment horizontal="center" wrapText="1"/>
    </xf>
    <xf numFmtId="3" fontId="28" fillId="0" borderId="118" xfId="0" applyNumberFormat="1" applyFont="1" applyFill="1" applyBorder="1"/>
    <xf numFmtId="3" fontId="28" fillId="0" borderId="50" xfId="0" applyNumberFormat="1" applyFont="1" applyFill="1" applyBorder="1" applyAlignment="1">
      <alignment horizontal="center" wrapText="1"/>
    </xf>
    <xf numFmtId="3" fontId="28" fillId="0" borderId="103" xfId="0" applyNumberFormat="1" applyFont="1" applyFill="1" applyBorder="1" applyAlignment="1">
      <alignment wrapText="1"/>
    </xf>
    <xf numFmtId="3" fontId="20" fillId="0" borderId="70" xfId="42" applyNumberFormat="1" applyFont="1" applyFill="1" applyBorder="1" applyAlignment="1">
      <alignment horizontal="left" wrapText="1"/>
    </xf>
    <xf numFmtId="3" fontId="28" fillId="0" borderId="69" xfId="0" applyNumberFormat="1" applyFont="1" applyFill="1" applyBorder="1" applyAlignment="1">
      <alignment horizontal="center"/>
    </xf>
    <xf numFmtId="3" fontId="19" fillId="0" borderId="64" xfId="42" applyNumberFormat="1" applyFont="1" applyFill="1" applyBorder="1" applyAlignment="1">
      <alignment horizontal="center" vertical="center" wrapText="1"/>
    </xf>
    <xf numFmtId="3" fontId="19" fillId="0" borderId="80" xfId="42" applyNumberFormat="1" applyFont="1" applyFill="1" applyBorder="1" applyAlignment="1"/>
    <xf numFmtId="3" fontId="19" fillId="0" borderId="49" xfId="42" applyNumberFormat="1" applyFont="1" applyFill="1" applyBorder="1" applyAlignment="1">
      <alignment horizontal="center" vertical="center" wrapText="1"/>
    </xf>
    <xf numFmtId="3" fontId="19" fillId="0" borderId="68" xfId="42" applyNumberFormat="1" applyFont="1" applyFill="1" applyBorder="1" applyAlignment="1">
      <alignment horizontal="center" vertical="center" wrapText="1"/>
    </xf>
    <xf numFmtId="3" fontId="19" fillId="0" borderId="49" xfId="42" applyNumberFormat="1" applyFont="1" applyFill="1" applyBorder="1" applyAlignment="1">
      <alignment horizontal="center"/>
    </xf>
    <xf numFmtId="3" fontId="19" fillId="0" borderId="68" xfId="42" applyNumberFormat="1" applyFont="1" applyFill="1" applyBorder="1" applyAlignment="1">
      <alignment horizontal="center"/>
    </xf>
    <xf numFmtId="3" fontId="19" fillId="0" borderId="71" xfId="42" applyNumberFormat="1" applyFont="1" applyFill="1" applyBorder="1" applyAlignment="1">
      <alignment horizontal="center" vertical="center"/>
    </xf>
    <xf numFmtId="3" fontId="19" fillId="0" borderId="72" xfId="42" applyNumberFormat="1" applyFont="1" applyFill="1" applyBorder="1" applyAlignment="1">
      <alignment horizontal="center" vertical="center"/>
    </xf>
    <xf numFmtId="3" fontId="19" fillId="0" borderId="73" xfId="42" applyNumberFormat="1" applyFont="1" applyFill="1" applyBorder="1" applyAlignment="1">
      <alignment horizontal="center" vertical="center"/>
    </xf>
    <xf numFmtId="3" fontId="19" fillId="0" borderId="55" xfId="42" applyNumberFormat="1" applyFont="1" applyFill="1" applyBorder="1" applyAlignment="1">
      <alignment horizontal="left" vertical="center" wrapText="1"/>
    </xf>
    <xf numFmtId="3" fontId="19" fillId="0" borderId="56" xfId="42" applyNumberFormat="1" applyFont="1" applyFill="1" applyBorder="1" applyAlignment="1">
      <alignment horizontal="center" vertical="center" wrapText="1"/>
    </xf>
    <xf numFmtId="3" fontId="19" fillId="0" borderId="65" xfId="42" applyNumberFormat="1" applyFont="1" applyFill="1" applyBorder="1" applyAlignment="1">
      <alignment horizontal="center" vertical="center" wrapText="1"/>
    </xf>
    <xf numFmtId="3" fontId="31" fillId="0" borderId="95" xfId="42" applyNumberFormat="1" applyFont="1" applyFill="1" applyBorder="1" applyAlignment="1">
      <alignment horizontal="left" wrapText="1"/>
    </xf>
    <xf numFmtId="3" fontId="31" fillId="0" borderId="114" xfId="42" applyNumberFormat="1" applyFont="1" applyFill="1" applyBorder="1" applyAlignment="1">
      <alignment horizontal="center" wrapText="1"/>
    </xf>
    <xf numFmtId="3" fontId="19" fillId="0" borderId="95" xfId="42" applyNumberFormat="1" applyFont="1" applyFill="1" applyBorder="1" applyAlignment="1">
      <alignment horizontal="left" wrapText="1"/>
    </xf>
    <xf numFmtId="3" fontId="31" fillId="0" borderId="102" xfId="42" applyNumberFormat="1" applyFont="1" applyFill="1" applyBorder="1" applyAlignment="1">
      <alignment horizontal="left" wrapText="1"/>
    </xf>
    <xf numFmtId="3" fontId="31" fillId="0" borderId="137" xfId="42" applyNumberFormat="1" applyFont="1" applyFill="1" applyBorder="1" applyAlignment="1">
      <alignment horizontal="center" wrapText="1"/>
    </xf>
    <xf numFmtId="3" fontId="31" fillId="0" borderId="113" xfId="42" applyNumberFormat="1" applyFont="1" applyFill="1" applyBorder="1" applyAlignment="1">
      <alignment horizontal="center" wrapText="1"/>
    </xf>
    <xf numFmtId="3" fontId="31" fillId="0" borderId="82" xfId="42" applyNumberFormat="1" applyFont="1" applyFill="1" applyBorder="1" applyAlignment="1">
      <alignment horizontal="left" wrapText="1"/>
    </xf>
    <xf numFmtId="3" fontId="31" fillId="0" borderId="106" xfId="42" applyNumberFormat="1" applyFont="1" applyFill="1" applyBorder="1" applyAlignment="1">
      <alignment horizontal="center" wrapText="1"/>
    </xf>
    <xf numFmtId="3" fontId="31" fillId="0" borderId="79" xfId="42" applyNumberFormat="1" applyFont="1" applyFill="1" applyBorder="1" applyAlignment="1">
      <alignment horizontal="left" wrapText="1"/>
    </xf>
    <xf numFmtId="3" fontId="31" fillId="0" borderId="72" xfId="42" applyNumberFormat="1" applyFont="1" applyFill="1" applyBorder="1" applyAlignment="1">
      <alignment horizontal="center" wrapText="1"/>
    </xf>
    <xf numFmtId="3" fontId="31" fillId="0" borderId="73" xfId="42" applyNumberFormat="1" applyFont="1" applyFill="1" applyBorder="1" applyAlignment="1">
      <alignment horizontal="center" wrapText="1"/>
    </xf>
    <xf numFmtId="3" fontId="19" fillId="0" borderId="80" xfId="42" applyNumberFormat="1" applyFont="1" applyFill="1" applyBorder="1"/>
    <xf numFmtId="3" fontId="19" fillId="0" borderId="80" xfId="42" applyNumberFormat="1" applyFont="1" applyFill="1" applyBorder="1" applyAlignment="1">
      <alignment horizontal="left" wrapText="1"/>
    </xf>
    <xf numFmtId="3" fontId="31" fillId="0" borderId="68" xfId="42" applyNumberFormat="1" applyFont="1" applyFill="1" applyBorder="1" applyAlignment="1">
      <alignment horizontal="center" wrapText="1"/>
    </xf>
    <xf numFmtId="3" fontId="31" fillId="0" borderId="80" xfId="42" applyNumberFormat="1" applyFont="1" applyFill="1" applyBorder="1" applyAlignment="1">
      <alignment horizontal="left" wrapText="1"/>
    </xf>
    <xf numFmtId="3" fontId="19" fillId="0" borderId="106" xfId="42" applyNumberFormat="1" applyFont="1" applyFill="1" applyBorder="1" applyAlignment="1">
      <alignment horizontal="center" vertical="center" wrapText="1"/>
    </xf>
    <xf numFmtId="3" fontId="31" fillId="0" borderId="115" xfId="42" applyNumberFormat="1" applyFont="1" applyFill="1" applyBorder="1" applyAlignment="1">
      <alignment horizontal="center" wrapText="1"/>
    </xf>
    <xf numFmtId="3" fontId="31" fillId="0" borderId="81" xfId="42" applyNumberFormat="1" applyFont="1" applyFill="1" applyBorder="1" applyAlignment="1">
      <alignment horizontal="left" wrapText="1"/>
    </xf>
    <xf numFmtId="3" fontId="31" fillId="0" borderId="129" xfId="42" applyNumberFormat="1" applyFont="1" applyFill="1" applyBorder="1" applyAlignment="1">
      <alignment horizontal="center" wrapText="1"/>
    </xf>
    <xf numFmtId="3" fontId="31" fillId="0" borderId="95" xfId="42" applyNumberFormat="1" applyFont="1" applyFill="1" applyBorder="1" applyAlignment="1">
      <alignment wrapText="1"/>
    </xf>
    <xf numFmtId="3" fontId="19" fillId="0" borderId="138" xfId="42" applyNumberFormat="1" applyFont="1" applyFill="1" applyBorder="1" applyAlignment="1">
      <alignment horizontal="center" vertical="center"/>
    </xf>
    <xf numFmtId="3" fontId="31" fillId="0" borderId="62" xfId="42" applyNumberFormat="1" applyFont="1" applyFill="1" applyBorder="1" applyAlignment="1">
      <alignment horizontal="center"/>
    </xf>
    <xf numFmtId="3" fontId="31" fillId="0" borderId="118" xfId="42" applyNumberFormat="1" applyFont="1" applyFill="1" applyBorder="1" applyAlignment="1">
      <alignment horizontal="center" wrapText="1"/>
    </xf>
    <xf numFmtId="3" fontId="31" fillId="0" borderId="112" xfId="42" applyNumberFormat="1" applyFont="1" applyFill="1" applyBorder="1" applyAlignment="1">
      <alignment horizontal="center" wrapText="1"/>
    </xf>
    <xf numFmtId="3" fontId="19" fillId="0" borderId="139" xfId="0" applyNumberFormat="1" applyFont="1" applyFill="1" applyBorder="1" applyAlignment="1">
      <alignment horizontal="center" vertical="center" wrapText="1"/>
    </xf>
    <xf numFmtId="3" fontId="19" fillId="0" borderId="140" xfId="0" applyNumberFormat="1" applyFont="1" applyFill="1" applyBorder="1" applyAlignment="1">
      <alignment horizontal="center" vertical="center" wrapText="1"/>
    </xf>
    <xf numFmtId="3" fontId="20" fillId="0" borderId="95" xfId="42" applyNumberFormat="1" applyFont="1" applyFill="1" applyBorder="1" applyAlignment="1">
      <alignment horizontal="left"/>
    </xf>
    <xf numFmtId="3" fontId="23" fillId="0" borderId="97" xfId="0" applyNumberFormat="1" applyFont="1" applyFill="1" applyBorder="1" applyAlignment="1">
      <alignment horizontal="center" vertical="center" wrapText="1"/>
    </xf>
    <xf numFmtId="0" fontId="28" fillId="0" borderId="95" xfId="0" applyFont="1" applyBorder="1" applyAlignment="1">
      <alignment horizontal="center" wrapText="1"/>
    </xf>
    <xf numFmtId="165" fontId="28" fillId="0" borderId="96" xfId="0" applyNumberFormat="1" applyFont="1" applyBorder="1" applyAlignment="1">
      <alignment horizontal="center" wrapText="1"/>
    </xf>
    <xf numFmtId="0" fontId="28" fillId="0" borderId="75" xfId="0" applyFont="1" applyBorder="1" applyAlignment="1">
      <alignment horizontal="center" wrapText="1"/>
    </xf>
    <xf numFmtId="165" fontId="28" fillId="0" borderId="97" xfId="0" applyNumberFormat="1" applyFont="1" applyBorder="1" applyAlignment="1">
      <alignment horizontal="center" wrapText="1"/>
    </xf>
    <xf numFmtId="0" fontId="28" fillId="0" borderId="153" xfId="0" applyFont="1" applyBorder="1" applyAlignment="1">
      <alignment horizontal="center" wrapText="1"/>
    </xf>
    <xf numFmtId="0" fontId="23" fillId="0" borderId="128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165" fontId="23" fillId="0" borderId="83" xfId="0" applyNumberFormat="1" applyFont="1" applyBorder="1" applyAlignment="1">
      <alignment horizontal="center" vertical="center" wrapText="1"/>
    </xf>
    <xf numFmtId="165" fontId="23" fillId="0" borderId="98" xfId="0" applyNumberFormat="1" applyFont="1" applyBorder="1" applyAlignment="1">
      <alignment horizontal="center" vertical="center" wrapText="1"/>
    </xf>
    <xf numFmtId="165" fontId="23" fillId="0" borderId="108" xfId="0" applyNumberFormat="1" applyFont="1" applyBorder="1" applyAlignment="1">
      <alignment horizontal="center" vertical="center" wrapText="1"/>
    </xf>
    <xf numFmtId="165" fontId="28" fillId="55" borderId="75" xfId="0" applyNumberFormat="1" applyFont="1" applyFill="1" applyBorder="1" applyAlignment="1">
      <alignment horizontal="center"/>
    </xf>
    <xf numFmtId="165" fontId="28" fillId="0" borderId="97" xfId="0" applyNumberFormat="1" applyFont="1" applyBorder="1" applyAlignment="1">
      <alignment horizontal="center"/>
    </xf>
    <xf numFmtId="165" fontId="28" fillId="55" borderId="78" xfId="0" applyNumberFormat="1" applyFont="1" applyFill="1" applyBorder="1" applyAlignment="1">
      <alignment horizontal="center"/>
    </xf>
    <xf numFmtId="165" fontId="23" fillId="55" borderId="79" xfId="0" applyNumberFormat="1" applyFont="1" applyFill="1" applyBorder="1" applyAlignment="1">
      <alignment horizontal="center"/>
    </xf>
    <xf numFmtId="1" fontId="23" fillId="55" borderId="83" xfId="0" applyNumberFormat="1" applyFont="1" applyFill="1" applyBorder="1" applyAlignment="1">
      <alignment horizontal="center" wrapText="1"/>
    </xf>
    <xf numFmtId="165" fontId="23" fillId="0" borderId="72" xfId="0" applyNumberFormat="1" applyFont="1" applyFill="1" applyBorder="1" applyAlignment="1">
      <alignment horizontal="center"/>
    </xf>
    <xf numFmtId="165" fontId="23" fillId="0" borderId="72" xfId="0" applyNumberFormat="1" applyFont="1" applyBorder="1" applyAlignment="1">
      <alignment horizontal="center"/>
    </xf>
    <xf numFmtId="165" fontId="23" fillId="0" borderId="73" xfId="0" applyNumberFormat="1" applyFont="1" applyBorder="1" applyAlignment="1">
      <alignment horizontal="center"/>
    </xf>
    <xf numFmtId="0" fontId="23" fillId="0" borderId="108" xfId="0" applyFont="1" applyFill="1" applyBorder="1" applyAlignment="1">
      <alignment horizontal="center" vertical="center" wrapText="1"/>
    </xf>
    <xf numFmtId="0" fontId="31" fillId="0" borderId="75" xfId="0" applyFont="1" applyFill="1" applyBorder="1" applyAlignment="1">
      <alignment horizontal="left" vertical="center"/>
    </xf>
    <xf numFmtId="165" fontId="23" fillId="0" borderId="97" xfId="184" applyNumberFormat="1" applyFont="1" applyFill="1" applyBorder="1" applyAlignment="1">
      <alignment horizontal="center" vertical="center"/>
    </xf>
    <xf numFmtId="0" fontId="28" fillId="0" borderId="75" xfId="0" applyFont="1" applyFill="1" applyBorder="1" applyAlignment="1">
      <alignment horizontal="left" vertical="center"/>
    </xf>
    <xf numFmtId="0" fontId="28" fillId="0" borderId="78" xfId="0" applyFont="1" applyFill="1" applyBorder="1" applyAlignment="1">
      <alignment horizontal="left" vertical="center"/>
    </xf>
    <xf numFmtId="165" fontId="23" fillId="0" borderId="108" xfId="184" applyNumberFormat="1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left" vertical="center"/>
    </xf>
    <xf numFmtId="165" fontId="23" fillId="0" borderId="72" xfId="184" applyNumberFormat="1" applyFont="1" applyFill="1" applyBorder="1" applyAlignment="1">
      <alignment horizontal="center" vertical="center"/>
    </xf>
    <xf numFmtId="165" fontId="23" fillId="0" borderId="73" xfId="184" applyNumberFormat="1" applyFont="1" applyFill="1" applyBorder="1" applyAlignment="1">
      <alignment horizontal="center" vertical="center"/>
    </xf>
    <xf numFmtId="3" fontId="23" fillId="0" borderId="139" xfId="0" applyNumberFormat="1" applyFont="1" applyFill="1" applyBorder="1" applyAlignment="1">
      <alignment horizontal="center"/>
    </xf>
    <xf numFmtId="3" fontId="19" fillId="0" borderId="141" xfId="0" applyNumberFormat="1" applyFont="1" applyFill="1" applyBorder="1" applyAlignment="1">
      <alignment horizontal="center" vertical="center" wrapText="1"/>
    </xf>
    <xf numFmtId="3" fontId="23" fillId="0" borderId="140" xfId="0" applyNumberFormat="1" applyFont="1" applyFill="1" applyBorder="1" applyAlignment="1">
      <alignment horizontal="center"/>
    </xf>
    <xf numFmtId="3" fontId="23" fillId="0" borderId="154" xfId="0" applyNumberFormat="1" applyFont="1" applyFill="1" applyBorder="1" applyAlignment="1">
      <alignment horizontal="center"/>
    </xf>
    <xf numFmtId="3" fontId="23" fillId="0" borderId="155" xfId="0" applyNumberFormat="1" applyFont="1" applyFill="1" applyBorder="1" applyAlignment="1">
      <alignment horizontal="center"/>
    </xf>
    <xf numFmtId="3" fontId="58" fillId="0" borderId="0" xfId="42" applyNumberFormat="1" applyFont="1" applyFill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 wrapText="1"/>
    </xf>
    <xf numFmtId="3" fontId="23" fillId="0" borderId="140" xfId="0" applyNumberFormat="1" applyFont="1" applyFill="1" applyBorder="1" applyAlignment="1">
      <alignment horizontal="center" vertical="center" wrapText="1"/>
    </xf>
    <xf numFmtId="3" fontId="31" fillId="0" borderId="139" xfId="0" applyNumberFormat="1" applyFont="1" applyFill="1" applyBorder="1" applyAlignment="1">
      <alignment horizontal="center" vertical="center"/>
    </xf>
    <xf numFmtId="3" fontId="28" fillId="0" borderId="139" xfId="0" applyNumberFormat="1" applyFont="1" applyFill="1" applyBorder="1" applyAlignment="1">
      <alignment horizontal="center" vertical="center"/>
    </xf>
    <xf numFmtId="3" fontId="28" fillId="0" borderId="139" xfId="0" applyNumberFormat="1" applyFont="1" applyFill="1" applyBorder="1" applyAlignment="1">
      <alignment horizontal="center" vertical="center" wrapText="1"/>
    </xf>
    <xf numFmtId="0" fontId="23" fillId="0" borderId="139" xfId="0" applyNumberFormat="1" applyFont="1" applyFill="1" applyBorder="1" applyAlignment="1">
      <alignment horizontal="center"/>
    </xf>
    <xf numFmtId="0" fontId="28" fillId="0" borderId="140" xfId="0" applyFont="1" applyFill="1" applyBorder="1" applyAlignment="1">
      <alignment horizontal="center"/>
    </xf>
    <xf numFmtId="3" fontId="31" fillId="0" borderId="139" xfId="0" applyNumberFormat="1" applyFont="1" applyFill="1" applyBorder="1" applyAlignment="1">
      <alignment horizontal="center" vertical="center" wrapText="1"/>
    </xf>
    <xf numFmtId="0" fontId="28" fillId="0" borderId="139" xfId="0" applyNumberFormat="1" applyFont="1" applyFill="1" applyBorder="1" applyAlignment="1">
      <alignment horizontal="center"/>
    </xf>
    <xf numFmtId="3" fontId="31" fillId="0" borderId="154" xfId="0" applyNumberFormat="1" applyFont="1" applyFill="1" applyBorder="1" applyAlignment="1">
      <alignment horizontal="center" vertical="center" wrapText="1"/>
    </xf>
    <xf numFmtId="3" fontId="28" fillId="0" borderId="154" xfId="0" applyNumberFormat="1" applyFont="1" applyFill="1" applyBorder="1" applyAlignment="1">
      <alignment horizontal="center" vertical="center" wrapText="1"/>
    </xf>
    <xf numFmtId="0" fontId="28" fillId="0" borderId="154" xfId="0" applyNumberFormat="1" applyFont="1" applyFill="1" applyBorder="1" applyAlignment="1">
      <alignment horizontal="center"/>
    </xf>
    <xf numFmtId="0" fontId="28" fillId="0" borderId="155" xfId="0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center" vertical="center" wrapText="1"/>
    </xf>
    <xf numFmtId="3" fontId="23" fillId="0" borderId="68" xfId="0" applyNumberFormat="1" applyFont="1" applyFill="1" applyBorder="1" applyAlignment="1">
      <alignment horizontal="center" vertical="center" wrapText="1"/>
    </xf>
    <xf numFmtId="3" fontId="28" fillId="0" borderId="49" xfId="0" applyNumberFormat="1" applyFont="1" applyFill="1" applyBorder="1" applyAlignment="1">
      <alignment horizontal="center" vertical="center" wrapText="1"/>
    </xf>
    <xf numFmtId="3" fontId="28" fillId="0" borderId="68" xfId="0" applyNumberFormat="1" applyFont="1" applyFill="1" applyBorder="1" applyAlignment="1">
      <alignment horizontal="center" vertical="center" wrapText="1"/>
    </xf>
    <xf numFmtId="3" fontId="28" fillId="0" borderId="72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center"/>
    </xf>
    <xf numFmtId="3" fontId="23" fillId="0" borderId="53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3" fontId="23" fillId="0" borderId="54" xfId="0" applyNumberFormat="1" applyFont="1" applyFill="1" applyBorder="1" applyAlignment="1">
      <alignment horizontal="center" vertical="center" wrapText="1"/>
    </xf>
    <xf numFmtId="3" fontId="23" fillId="0" borderId="68" xfId="0" applyNumberFormat="1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 wrapText="1"/>
    </xf>
    <xf numFmtId="3" fontId="23" fillId="0" borderId="9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center" vertical="center"/>
    </xf>
    <xf numFmtId="3" fontId="19" fillId="0" borderId="0" xfId="42" applyNumberFormat="1" applyFont="1" applyFill="1" applyAlignment="1">
      <alignment horizontal="center"/>
    </xf>
    <xf numFmtId="3" fontId="19" fillId="0" borderId="0" xfId="42" applyNumberFormat="1" applyFont="1" applyFill="1" applyBorder="1" applyAlignment="1">
      <alignment horizontal="center" vertical="center"/>
    </xf>
    <xf numFmtId="3" fontId="19" fillId="0" borderId="0" xfId="42" applyNumberFormat="1" applyFont="1" applyFill="1" applyAlignment="1">
      <alignment horizontal="center" vertical="center"/>
    </xf>
    <xf numFmtId="3" fontId="19" fillId="0" borderId="0" xfId="42" applyNumberFormat="1" applyFont="1" applyFill="1" applyAlignment="1">
      <alignment horizontal="center" vertical="distributed"/>
    </xf>
    <xf numFmtId="3" fontId="28" fillId="0" borderId="73" xfId="0" applyNumberFormat="1" applyFont="1" applyFill="1" applyBorder="1" applyAlignment="1">
      <alignment horizontal="center"/>
    </xf>
    <xf numFmtId="3" fontId="23" fillId="0" borderId="28" xfId="0" applyNumberFormat="1" applyFont="1" applyFill="1" applyBorder="1" applyAlignment="1">
      <alignment horizontal="center" vertical="center" wrapText="1"/>
    </xf>
    <xf numFmtId="3" fontId="19" fillId="0" borderId="50" xfId="0" applyNumberFormat="1" applyFont="1" applyFill="1" applyBorder="1" applyAlignment="1">
      <alignment horizontal="center" vertical="center" wrapText="1"/>
    </xf>
    <xf numFmtId="0" fontId="28" fillId="0" borderId="97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/>
    </xf>
    <xf numFmtId="0" fontId="28" fillId="0" borderId="49" xfId="0" applyFont="1" applyFill="1" applyBorder="1" applyAlignment="1">
      <alignment horizontal="center" wrapText="1"/>
    </xf>
    <xf numFmtId="0" fontId="28" fillId="0" borderId="68" xfId="0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wrapText="1"/>
    </xf>
    <xf numFmtId="0" fontId="28" fillId="0" borderId="19" xfId="0" applyFont="1" applyFill="1" applyBorder="1" applyAlignment="1">
      <alignment wrapText="1"/>
    </xf>
    <xf numFmtId="0" fontId="28" fillId="0" borderId="98" xfId="0" applyFont="1" applyFill="1" applyBorder="1" applyAlignment="1">
      <alignment horizontal="center" wrapText="1"/>
    </xf>
    <xf numFmtId="0" fontId="28" fillId="0" borderId="154" xfId="0" applyFont="1" applyFill="1" applyBorder="1" applyAlignment="1">
      <alignment horizontal="center"/>
    </xf>
    <xf numFmtId="3" fontId="28" fillId="0" borderId="0" xfId="0" applyNumberFormat="1" applyFont="1" applyFill="1" applyBorder="1" applyAlignment="1">
      <alignment horizontal="centerContinuous"/>
    </xf>
    <xf numFmtId="3" fontId="23" fillId="0" borderId="108" xfId="0" applyNumberFormat="1" applyFont="1" applyFill="1" applyBorder="1" applyAlignment="1">
      <alignment horizontal="center" vertical="center" wrapText="1"/>
    </xf>
    <xf numFmtId="3" fontId="28" fillId="0" borderId="14" xfId="0" applyNumberFormat="1" applyFont="1" applyFill="1" applyBorder="1" applyAlignment="1">
      <alignment horizontal="center" wrapText="1"/>
    </xf>
    <xf numFmtId="3" fontId="28" fillId="0" borderId="128" xfId="0" applyNumberFormat="1" applyFont="1" applyFill="1" applyBorder="1" applyAlignment="1">
      <alignment horizontal="left" wrapText="1"/>
    </xf>
    <xf numFmtId="3" fontId="28" fillId="0" borderId="130" xfId="0" applyNumberFormat="1" applyFont="1" applyFill="1" applyBorder="1" applyAlignment="1">
      <alignment horizont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3" fontId="23" fillId="0" borderId="68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distributed"/>
    </xf>
    <xf numFmtId="3" fontId="19" fillId="0" borderId="69" xfId="0" applyNumberFormat="1" applyFont="1" applyFill="1" applyBorder="1" applyAlignment="1">
      <alignment horizontal="center" vertical="center" wrapText="1"/>
    </xf>
    <xf numFmtId="3" fontId="19" fillId="0" borderId="57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3" fontId="20" fillId="0" borderId="0" xfId="42" applyNumberFormat="1" applyFont="1" applyFill="1"/>
    <xf numFmtId="3" fontId="23" fillId="0" borderId="0" xfId="0" applyNumberFormat="1" applyFont="1" applyFill="1" applyBorder="1" applyAlignment="1"/>
    <xf numFmtId="3" fontId="21" fillId="0" borderId="52" xfId="42" applyNumberFormat="1" applyFont="1" applyFill="1" applyBorder="1" applyAlignment="1">
      <alignment horizontal="center" vertical="center" wrapText="1"/>
    </xf>
    <xf numFmtId="3" fontId="21" fillId="0" borderId="49" xfId="42" applyNumberFormat="1" applyFont="1" applyFill="1" applyBorder="1" applyAlignment="1">
      <alignment horizontal="center" wrapText="1"/>
    </xf>
    <xf numFmtId="3" fontId="21" fillId="0" borderId="68" xfId="42" applyNumberFormat="1" applyFont="1" applyFill="1" applyBorder="1" applyAlignment="1">
      <alignment horizontal="center" wrapText="1"/>
    </xf>
    <xf numFmtId="3" fontId="21" fillId="0" borderId="22" xfId="42" applyNumberFormat="1" applyFont="1" applyFill="1" applyBorder="1" applyAlignment="1">
      <alignment horizontal="center" wrapText="1"/>
    </xf>
    <xf numFmtId="3" fontId="59" fillId="0" borderId="49" xfId="0" applyNumberFormat="1" applyFont="1" applyFill="1" applyBorder="1" applyAlignment="1">
      <alignment horizontal="center" wrapText="1"/>
    </xf>
    <xf numFmtId="3" fontId="21" fillId="0" borderId="61" xfId="42" applyNumberFormat="1" applyFont="1" applyFill="1" applyBorder="1" applyAlignment="1">
      <alignment horizontal="left" vertical="center" wrapText="1"/>
    </xf>
    <xf numFmtId="3" fontId="21" fillId="0" borderId="12" xfId="42" applyNumberFormat="1" applyFont="1" applyFill="1" applyBorder="1" applyAlignment="1">
      <alignment horizontal="center" wrapText="1"/>
    </xf>
    <xf numFmtId="3" fontId="28" fillId="0" borderId="90" xfId="0" applyNumberFormat="1" applyFont="1" applyFill="1" applyBorder="1"/>
    <xf numFmtId="3" fontId="20" fillId="0" borderId="49" xfId="42" applyNumberFormat="1" applyFont="1" applyFill="1" applyBorder="1" applyAlignment="1">
      <alignment horizontal="center" wrapText="1"/>
    </xf>
    <xf numFmtId="3" fontId="23" fillId="0" borderId="49" xfId="0" applyNumberFormat="1" applyFont="1" applyFill="1" applyBorder="1" applyAlignment="1">
      <alignment horizontal="center" wrapText="1"/>
    </xf>
    <xf numFmtId="3" fontId="23" fillId="0" borderId="68" xfId="0" applyNumberFormat="1" applyFont="1" applyFill="1" applyBorder="1" applyAlignment="1">
      <alignment horizontal="center" wrapText="1"/>
    </xf>
    <xf numFmtId="3" fontId="21" fillId="0" borderId="81" xfId="42" applyNumberFormat="1" applyFont="1" applyFill="1" applyBorder="1" applyAlignment="1">
      <alignment horizontal="left" wrapText="1"/>
    </xf>
    <xf numFmtId="3" fontId="20" fillId="0" borderId="49" xfId="43" applyNumberFormat="1" applyFont="1" applyFill="1" applyBorder="1" applyAlignment="1">
      <alignment horizontal="center" wrapText="1"/>
    </xf>
    <xf numFmtId="3" fontId="21" fillId="0" borderId="72" xfId="42" applyNumberFormat="1" applyFont="1" applyFill="1" applyBorder="1" applyAlignment="1">
      <alignment horizontal="center" wrapText="1"/>
    </xf>
    <xf numFmtId="3" fontId="21" fillId="0" borderId="73" xfId="42" applyNumberFormat="1" applyFont="1" applyFill="1" applyBorder="1" applyAlignment="1">
      <alignment horizontal="center" wrapText="1"/>
    </xf>
    <xf numFmtId="3" fontId="21" fillId="0" borderId="0" xfId="42" applyNumberFormat="1" applyFont="1" applyFill="1" applyAlignment="1">
      <alignment horizontal="center"/>
    </xf>
    <xf numFmtId="3" fontId="21" fillId="0" borderId="0" xfId="42" applyNumberFormat="1" applyFont="1" applyFill="1" applyBorder="1" applyAlignment="1">
      <alignment horizontal="center" wrapText="1"/>
    </xf>
    <xf numFmtId="3" fontId="53" fillId="0" borderId="49" xfId="0" applyNumberFormat="1" applyFont="1" applyFill="1" applyBorder="1" applyAlignment="1">
      <alignment horizontal="center" vertical="center"/>
    </xf>
    <xf numFmtId="3" fontId="28" fillId="0" borderId="19" xfId="0" quotePrefix="1" applyNumberFormat="1" applyFont="1" applyFill="1" applyBorder="1" applyAlignment="1">
      <alignment horizontal="center" wrapText="1"/>
    </xf>
    <xf numFmtId="3" fontId="20" fillId="0" borderId="72" xfId="42" applyNumberFormat="1" applyFont="1" applyFill="1" applyBorder="1" applyAlignment="1">
      <alignment horizontal="center" wrapText="1"/>
    </xf>
    <xf numFmtId="3" fontId="23" fillId="0" borderId="72" xfId="0" applyNumberFormat="1" applyFont="1" applyFill="1" applyBorder="1" applyAlignment="1">
      <alignment horizontal="center" wrapText="1"/>
    </xf>
    <xf numFmtId="3" fontId="23" fillId="0" borderId="73" xfId="0" applyNumberFormat="1" applyFont="1" applyFill="1" applyBorder="1" applyAlignment="1">
      <alignment horizontal="center" wrapText="1"/>
    </xf>
    <xf numFmtId="3" fontId="53" fillId="0" borderId="49" xfId="0" applyNumberFormat="1" applyFont="1" applyFill="1" applyBorder="1" applyAlignment="1">
      <alignment horizontal="center" wrapText="1"/>
    </xf>
    <xf numFmtId="3" fontId="28" fillId="0" borderId="106" xfId="0" applyNumberFormat="1" applyFont="1" applyFill="1" applyBorder="1"/>
    <xf numFmtId="3" fontId="20" fillId="0" borderId="122" xfId="42" applyNumberFormat="1" applyFont="1" applyFill="1" applyBorder="1" applyAlignment="1">
      <alignment horizontal="left" wrapText="1"/>
    </xf>
    <xf numFmtId="3" fontId="20" fillId="0" borderId="71" xfId="42" applyNumberFormat="1" applyFont="1" applyFill="1" applyBorder="1" applyAlignment="1">
      <alignment horizontal="left" wrapText="1"/>
    </xf>
    <xf numFmtId="3" fontId="23" fillId="0" borderId="68" xfId="0" applyNumberFormat="1" applyFont="1" applyFill="1" applyBorder="1"/>
    <xf numFmtId="3" fontId="19" fillId="0" borderId="23" xfId="42" applyNumberFormat="1" applyFont="1" applyFill="1" applyBorder="1" applyAlignment="1">
      <alignment horizontal="center" vertical="center" wrapText="1"/>
    </xf>
    <xf numFmtId="3" fontId="31" fillId="0" borderId="0" xfId="0" applyNumberFormat="1" applyFont="1" applyFill="1"/>
    <xf numFmtId="3" fontId="31" fillId="0" borderId="0" xfId="42" applyNumberFormat="1" applyFont="1" applyFill="1" applyAlignment="1">
      <alignment horizontal="left"/>
    </xf>
    <xf numFmtId="3" fontId="31" fillId="0" borderId="0" xfId="0" applyNumberFormat="1" applyFont="1" applyFill="1" applyBorder="1" applyAlignment="1">
      <alignment horizontal="center" wrapText="1"/>
    </xf>
    <xf numFmtId="3" fontId="31" fillId="0" borderId="69" xfId="0" applyNumberFormat="1" applyFont="1" applyFill="1" applyBorder="1" applyAlignment="1">
      <alignment horizontal="center"/>
    </xf>
    <xf numFmtId="3" fontId="31" fillId="0" borderId="12" xfId="0" applyNumberFormat="1" applyFont="1" applyFill="1" applyBorder="1" applyAlignment="1">
      <alignment horizontal="center"/>
    </xf>
    <xf numFmtId="3" fontId="31" fillId="0" borderId="72" xfId="0" applyNumberFormat="1" applyFont="1" applyFill="1" applyBorder="1" applyAlignment="1">
      <alignment horizontal="center"/>
    </xf>
    <xf numFmtId="3" fontId="57" fillId="0" borderId="142" xfId="0" applyNumberFormat="1" applyFont="1" applyFill="1" applyBorder="1" applyAlignment="1">
      <alignment horizontal="center" vertical="center" wrapText="1"/>
    </xf>
    <xf numFmtId="3" fontId="57" fillId="0" borderId="143" xfId="0" applyNumberFormat="1" applyFont="1" applyFill="1" applyBorder="1" applyAlignment="1">
      <alignment horizontal="center" vertical="center" wrapText="1"/>
    </xf>
    <xf numFmtId="3" fontId="57" fillId="0" borderId="149" xfId="0" applyNumberFormat="1" applyFont="1" applyFill="1" applyBorder="1" applyAlignment="1">
      <alignment horizontal="center" vertical="center" wrapText="1"/>
    </xf>
    <xf numFmtId="3" fontId="57" fillId="0" borderId="150" xfId="0" applyNumberFormat="1" applyFont="1" applyFill="1" applyBorder="1" applyAlignment="1">
      <alignment horizontal="center" vertical="center" wrapText="1"/>
    </xf>
    <xf numFmtId="3" fontId="28" fillId="0" borderId="139" xfId="0" applyNumberFormat="1" applyFont="1" applyFill="1" applyBorder="1"/>
    <xf numFmtId="3" fontId="28" fillId="0" borderId="140" xfId="0" applyNumberFormat="1" applyFont="1" applyFill="1" applyBorder="1"/>
    <xf numFmtId="3" fontId="19" fillId="0" borderId="139" xfId="0" applyNumberFormat="1" applyFont="1" applyFill="1" applyBorder="1" applyAlignment="1">
      <alignment horizontal="center" vertical="center"/>
    </xf>
    <xf numFmtId="3" fontId="19" fillId="0" borderId="144" xfId="0" applyNumberFormat="1" applyFont="1" applyFill="1" applyBorder="1" applyAlignment="1">
      <alignment horizontal="center" vertical="center" wrapText="1"/>
    </xf>
    <xf numFmtId="3" fontId="19" fillId="0" borderId="161" xfId="0" applyNumberFormat="1" applyFont="1" applyFill="1" applyBorder="1" applyAlignment="1">
      <alignment horizontal="center" vertical="center" wrapText="1"/>
    </xf>
    <xf numFmtId="3" fontId="19" fillId="0" borderId="144" xfId="0" applyNumberFormat="1" applyFont="1" applyFill="1" applyBorder="1" applyAlignment="1">
      <alignment vertical="center" wrapText="1"/>
    </xf>
    <xf numFmtId="3" fontId="19" fillId="0" borderId="160" xfId="42" applyNumberFormat="1" applyFont="1" applyFill="1" applyBorder="1" applyAlignment="1">
      <alignment horizontal="center" vertical="center" wrapText="1"/>
    </xf>
    <xf numFmtId="0" fontId="19" fillId="0" borderId="157" xfId="0" applyFont="1" applyBorder="1" applyAlignment="1">
      <alignment horizontal="centerContinuous" vertical="center"/>
    </xf>
    <xf numFmtId="0" fontId="19" fillId="0" borderId="158" xfId="0" applyFont="1" applyBorder="1" applyAlignment="1">
      <alignment horizontal="centerContinuous" vertical="center"/>
    </xf>
    <xf numFmtId="0" fontId="31" fillId="0" borderId="164" xfId="0" applyFont="1" applyBorder="1" applyAlignment="1">
      <alignment horizontal="left"/>
    </xf>
    <xf numFmtId="0" fontId="31" fillId="0" borderId="164" xfId="0" applyFont="1" applyFill="1" applyBorder="1" applyAlignment="1">
      <alignment horizontal="left"/>
    </xf>
    <xf numFmtId="0" fontId="19" fillId="0" borderId="165" xfId="0" applyFont="1" applyFill="1" applyBorder="1" applyAlignment="1">
      <alignment horizontal="center" vertical="center"/>
    </xf>
    <xf numFmtId="3" fontId="19" fillId="0" borderId="79" xfId="0" applyNumberFormat="1" applyFont="1" applyFill="1" applyBorder="1" applyAlignment="1">
      <alignment horizontal="center" vertical="center"/>
    </xf>
    <xf numFmtId="0" fontId="31" fillId="0" borderId="165" xfId="0" applyFont="1" applyBorder="1" applyAlignment="1">
      <alignment horizontal="left"/>
    </xf>
    <xf numFmtId="0" fontId="19" fillId="0" borderId="168" xfId="0" applyFont="1" applyFill="1" applyBorder="1" applyAlignment="1">
      <alignment horizontal="center" vertical="center"/>
    </xf>
    <xf numFmtId="0" fontId="60" fillId="0" borderId="166" xfId="0" applyFont="1" applyBorder="1" applyAlignment="1">
      <alignment horizontal="center" vertical="center" wrapText="1"/>
    </xf>
    <xf numFmtId="0" fontId="60" fillId="0" borderId="139" xfId="0" applyFont="1" applyBorder="1" applyAlignment="1">
      <alignment horizontal="center" vertical="center" wrapText="1"/>
    </xf>
    <xf numFmtId="0" fontId="60" fillId="0" borderId="140" xfId="0" applyFont="1" applyBorder="1" applyAlignment="1">
      <alignment horizontal="center" vertical="center" wrapText="1"/>
    </xf>
    <xf numFmtId="0" fontId="60" fillId="0" borderId="166" xfId="0" applyFont="1" applyBorder="1" applyAlignment="1">
      <alignment horizontal="center" vertical="center"/>
    </xf>
    <xf numFmtId="1" fontId="31" fillId="0" borderId="166" xfId="0" applyNumberFormat="1" applyFont="1" applyFill="1" applyBorder="1" applyAlignment="1">
      <alignment horizontal="center"/>
    </xf>
    <xf numFmtId="1" fontId="31" fillId="0" borderId="139" xfId="0" applyNumberFormat="1" applyFont="1" applyFill="1" applyBorder="1" applyAlignment="1">
      <alignment horizontal="center"/>
    </xf>
    <xf numFmtId="1" fontId="31" fillId="0" borderId="140" xfId="0" applyNumberFormat="1" applyFont="1" applyFill="1" applyBorder="1" applyAlignment="1">
      <alignment horizontal="center"/>
    </xf>
    <xf numFmtId="1" fontId="19" fillId="0" borderId="79" xfId="0" applyNumberFormat="1" applyFont="1" applyFill="1" applyBorder="1" applyAlignment="1">
      <alignment horizontal="center" vertical="center"/>
    </xf>
    <xf numFmtId="1" fontId="19" fillId="0" borderId="154" xfId="0" applyNumberFormat="1" applyFont="1" applyBorder="1" applyAlignment="1">
      <alignment horizontal="center" vertical="center"/>
    </xf>
    <xf numFmtId="1" fontId="19" fillId="0" borderId="155" xfId="0" applyNumberFormat="1" applyFont="1" applyBorder="1" applyAlignment="1">
      <alignment horizontal="center" vertical="center"/>
    </xf>
    <xf numFmtId="1" fontId="19" fillId="0" borderId="79" xfId="0" applyNumberFormat="1" applyFont="1" applyBorder="1" applyAlignment="1">
      <alignment horizontal="center" vertical="center"/>
    </xf>
    <xf numFmtId="1" fontId="31" fillId="0" borderId="79" xfId="0" applyNumberFormat="1" applyFont="1" applyFill="1" applyBorder="1" applyAlignment="1">
      <alignment horizontal="center"/>
    </xf>
    <xf numFmtId="1" fontId="31" fillId="0" borderId="154" xfId="0" applyNumberFormat="1" applyFont="1" applyFill="1" applyBorder="1" applyAlignment="1">
      <alignment horizontal="center"/>
    </xf>
    <xf numFmtId="1" fontId="31" fillId="0" borderId="155" xfId="0" applyNumberFormat="1" applyFont="1" applyFill="1" applyBorder="1" applyAlignment="1">
      <alignment horizontal="center"/>
    </xf>
    <xf numFmtId="1" fontId="19" fillId="0" borderId="169" xfId="0" applyNumberFormat="1" applyFont="1" applyFill="1" applyBorder="1" applyAlignment="1">
      <alignment horizontal="center" vertical="center"/>
    </xf>
    <xf numFmtId="1" fontId="19" fillId="0" borderId="104" xfId="0" applyNumberFormat="1" applyFont="1" applyBorder="1" applyAlignment="1">
      <alignment horizontal="center" vertical="center"/>
    </xf>
    <xf numFmtId="1" fontId="19" fillId="0" borderId="162" xfId="0" applyNumberFormat="1" applyFont="1" applyBorder="1" applyAlignment="1">
      <alignment horizontal="center" vertical="center"/>
    </xf>
    <xf numFmtId="1" fontId="19" fillId="0" borderId="169" xfId="0" applyNumberFormat="1" applyFont="1" applyBorder="1" applyAlignment="1">
      <alignment horizontal="center" vertical="center"/>
    </xf>
    <xf numFmtId="3" fontId="23" fillId="0" borderId="139" xfId="0" applyNumberFormat="1" applyFont="1" applyFill="1" applyBorder="1" applyAlignment="1">
      <alignment horizontal="center" vertical="center"/>
    </xf>
    <xf numFmtId="3" fontId="23" fillId="0" borderId="166" xfId="0" applyNumberFormat="1" applyFont="1" applyFill="1" applyBorder="1"/>
    <xf numFmtId="3" fontId="23" fillId="0" borderId="154" xfId="0" applyNumberFormat="1" applyFont="1" applyFill="1" applyBorder="1" applyAlignment="1">
      <alignment horizontal="center" vertical="center"/>
    </xf>
    <xf numFmtId="3" fontId="23" fillId="0" borderId="155" xfId="0" applyNumberFormat="1" applyFont="1" applyFill="1" applyBorder="1" applyAlignment="1">
      <alignment horizontal="center" vertical="center"/>
    </xf>
    <xf numFmtId="3" fontId="27" fillId="0" borderId="139" xfId="0" applyNumberFormat="1" applyFont="1" applyFill="1" applyBorder="1" applyAlignment="1">
      <alignment horizontal="center" vertical="center" wrapText="1"/>
    </xf>
    <xf numFmtId="3" fontId="23" fillId="0" borderId="140" xfId="0" applyNumberFormat="1" applyFont="1" applyFill="1" applyBorder="1" applyAlignment="1">
      <alignment horizontal="center" vertical="center"/>
    </xf>
    <xf numFmtId="3" fontId="28" fillId="0" borderId="140" xfId="0" applyNumberFormat="1" applyFont="1" applyFill="1" applyBorder="1" applyAlignment="1">
      <alignment horizontal="center" vertical="center"/>
    </xf>
    <xf numFmtId="3" fontId="28" fillId="0" borderId="139" xfId="0" applyNumberFormat="1" applyFont="1" applyFill="1" applyBorder="1" applyAlignment="1">
      <alignment horizontal="center" wrapText="1"/>
    </xf>
    <xf numFmtId="3" fontId="23" fillId="0" borderId="166" xfId="0" applyNumberFormat="1" applyFont="1" applyFill="1" applyBorder="1" applyAlignment="1">
      <alignment horizontal="left" wrapText="1"/>
    </xf>
    <xf numFmtId="3" fontId="28" fillId="0" borderId="140" xfId="0" applyNumberFormat="1" applyFont="1" applyFill="1" applyBorder="1" applyAlignment="1">
      <alignment horizontal="center" wrapText="1"/>
    </xf>
    <xf numFmtId="3" fontId="28" fillId="0" borderId="166" xfId="0" applyNumberFormat="1" applyFont="1" applyFill="1" applyBorder="1" applyAlignment="1">
      <alignment horizontal="left" wrapText="1"/>
    </xf>
    <xf numFmtId="3" fontId="28" fillId="0" borderId="154" xfId="0" applyNumberFormat="1" applyFont="1" applyFill="1" applyBorder="1" applyAlignment="1">
      <alignment horizontal="center" wrapText="1"/>
    </xf>
    <xf numFmtId="3" fontId="28" fillId="0" borderId="155" xfId="0" applyNumberFormat="1" applyFont="1" applyFill="1" applyBorder="1" applyAlignment="1">
      <alignment horizontal="center" wrapText="1"/>
    </xf>
    <xf numFmtId="3" fontId="23" fillId="0" borderId="170" xfId="0" applyNumberFormat="1" applyFont="1" applyFill="1" applyBorder="1" applyAlignment="1">
      <alignment horizontal="left" wrapText="1"/>
    </xf>
    <xf numFmtId="3" fontId="23" fillId="0" borderId="53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3" fontId="23" fillId="0" borderId="139" xfId="0" applyNumberFormat="1" applyFont="1" applyFill="1" applyBorder="1" applyAlignment="1">
      <alignment horizontal="center" vertical="center" wrapText="1"/>
    </xf>
    <xf numFmtId="1" fontId="23" fillId="0" borderId="49" xfId="0" applyNumberFormat="1" applyFont="1" applyFill="1" applyBorder="1" applyAlignment="1">
      <alignment horizontal="center" vertical="center"/>
    </xf>
    <xf numFmtId="1" fontId="23" fillId="0" borderId="68" xfId="0" applyNumberFormat="1" applyFont="1" applyFill="1" applyBorder="1" applyAlignment="1">
      <alignment horizontal="center" vertical="center"/>
    </xf>
    <xf numFmtId="1" fontId="23" fillId="0" borderId="72" xfId="0" applyNumberFormat="1" applyFont="1" applyFill="1" applyBorder="1" applyAlignment="1">
      <alignment horizontal="center" vertical="center"/>
    </xf>
    <xf numFmtId="1" fontId="23" fillId="0" borderId="73" xfId="0" applyNumberFormat="1" applyFont="1" applyFill="1" applyBorder="1" applyAlignment="1">
      <alignment horizontal="center" vertical="center"/>
    </xf>
    <xf numFmtId="3" fontId="19" fillId="0" borderId="157" xfId="0" applyNumberFormat="1" applyFont="1" applyFill="1" applyBorder="1" applyAlignment="1">
      <alignment horizontal="centerContinuous" vertical="center"/>
    </xf>
    <xf numFmtId="3" fontId="19" fillId="0" borderId="145" xfId="0" applyNumberFormat="1" applyFont="1" applyFill="1" applyBorder="1" applyAlignment="1">
      <alignment horizontal="centerContinuous" vertical="top"/>
    </xf>
    <xf numFmtId="3" fontId="23" fillId="0" borderId="166" xfId="0" applyNumberFormat="1" applyFont="1" applyFill="1" applyBorder="1" applyAlignment="1">
      <alignment vertical="center"/>
    </xf>
    <xf numFmtId="3" fontId="28" fillId="0" borderId="166" xfId="0" applyNumberFormat="1" applyFont="1" applyFill="1" applyBorder="1" applyAlignment="1">
      <alignment vertical="center"/>
    </xf>
    <xf numFmtId="0" fontId="54" fillId="0" borderId="139" xfId="0" applyFont="1" applyFill="1" applyBorder="1" applyAlignment="1">
      <alignment horizontal="center" vertical="center" wrapText="1"/>
    </xf>
    <xf numFmtId="3" fontId="31" fillId="0" borderId="144" xfId="0" applyNumberFormat="1" applyFont="1" applyFill="1" applyBorder="1" applyAlignment="1">
      <alignment horizontal="center" vertical="center"/>
    </xf>
    <xf numFmtId="0" fontId="54" fillId="0" borderId="144" xfId="0" applyFont="1" applyFill="1" applyBorder="1" applyAlignment="1">
      <alignment horizontal="center" vertical="center" wrapText="1"/>
    </xf>
    <xf numFmtId="3" fontId="28" fillId="0" borderId="139" xfId="0" applyNumberFormat="1" applyFont="1" applyFill="1" applyBorder="1" applyAlignment="1">
      <alignment vertical="center"/>
    </xf>
    <xf numFmtId="0" fontId="28" fillId="0" borderId="139" xfId="0" applyFont="1" applyFill="1" applyBorder="1" applyAlignment="1">
      <alignment horizontal="center" wrapText="1"/>
    </xf>
    <xf numFmtId="3" fontId="31" fillId="0" borderId="166" xfId="0" applyNumberFormat="1" applyFont="1" applyFill="1" applyBorder="1" applyAlignment="1">
      <alignment vertical="center"/>
    </xf>
    <xf numFmtId="3" fontId="31" fillId="0" borderId="139" xfId="7" applyNumberFormat="1" applyFont="1" applyFill="1" applyBorder="1" applyAlignment="1">
      <alignment horizontal="center" vertical="center"/>
    </xf>
    <xf numFmtId="0" fontId="54" fillId="0" borderId="154" xfId="0" applyFont="1" applyFill="1" applyBorder="1" applyAlignment="1">
      <alignment horizontal="center" vertical="center" wrapText="1"/>
    </xf>
    <xf numFmtId="3" fontId="31" fillId="0" borderId="154" xfId="0" applyNumberFormat="1" applyFont="1" applyFill="1" applyBorder="1" applyAlignment="1">
      <alignment horizontal="center" vertical="center"/>
    </xf>
    <xf numFmtId="3" fontId="28" fillId="0" borderId="15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3" fontId="28" fillId="0" borderId="154" xfId="0" applyNumberFormat="1" applyFont="1" applyFill="1" applyBorder="1" applyAlignment="1">
      <alignment horizontal="center" vertical="center"/>
    </xf>
    <xf numFmtId="0" fontId="28" fillId="0" borderId="83" xfId="0" applyFont="1" applyFill="1" applyBorder="1" applyAlignment="1">
      <alignment wrapText="1"/>
    </xf>
    <xf numFmtId="3" fontId="21" fillId="0" borderId="166" xfId="42" applyNumberFormat="1" applyFont="1" applyFill="1" applyBorder="1" applyAlignment="1">
      <alignment horizontal="left" wrapText="1"/>
    </xf>
    <xf numFmtId="3" fontId="20" fillId="0" borderId="166" xfId="42" applyNumberFormat="1" applyFont="1" applyFill="1" applyBorder="1" applyAlignment="1">
      <alignment horizontal="left" wrapText="1"/>
    </xf>
    <xf numFmtId="3" fontId="19" fillId="0" borderId="166" xfId="0" applyNumberFormat="1" applyFont="1" applyFill="1" applyBorder="1" applyAlignment="1">
      <alignment vertical="center"/>
    </xf>
    <xf numFmtId="3" fontId="19" fillId="0" borderId="140" xfId="0" applyNumberFormat="1" applyFont="1" applyFill="1" applyBorder="1" applyAlignment="1">
      <alignment horizontal="center" vertical="center"/>
    </xf>
    <xf numFmtId="3" fontId="19" fillId="0" borderId="154" xfId="0" applyNumberFormat="1" applyFont="1" applyFill="1" applyBorder="1" applyAlignment="1">
      <alignment horizontal="center" vertical="center"/>
    </xf>
    <xf numFmtId="3" fontId="19" fillId="0" borderId="155" xfId="0" applyNumberFormat="1" applyFont="1" applyFill="1" applyBorder="1" applyAlignment="1">
      <alignment horizontal="center" vertical="center"/>
    </xf>
    <xf numFmtId="3" fontId="19" fillId="0" borderId="174" xfId="0" applyNumberFormat="1" applyFont="1" applyFill="1" applyBorder="1" applyAlignment="1">
      <alignment horizontal="center" vertical="center"/>
    </xf>
    <xf numFmtId="3" fontId="19" fillId="0" borderId="166" xfId="42" applyNumberFormat="1" applyFont="1" applyFill="1" applyBorder="1"/>
    <xf numFmtId="3" fontId="19" fillId="0" borderId="139" xfId="42" applyNumberFormat="1" applyFont="1" applyFill="1" applyBorder="1" applyAlignment="1">
      <alignment horizontal="center" vertical="center" wrapText="1"/>
    </xf>
    <xf numFmtId="3" fontId="19" fillId="0" borderId="140" xfId="42" applyNumberFormat="1" applyFont="1" applyFill="1" applyBorder="1" applyAlignment="1">
      <alignment horizontal="center" vertical="center" wrapText="1"/>
    </xf>
    <xf numFmtId="3" fontId="19" fillId="0" borderId="139" xfId="42" applyNumberFormat="1" applyFont="1" applyFill="1" applyBorder="1" applyAlignment="1">
      <alignment horizontal="center"/>
    </xf>
    <xf numFmtId="3" fontId="19" fillId="0" borderId="140" xfId="42" applyNumberFormat="1" applyFont="1" applyFill="1" applyBorder="1" applyAlignment="1">
      <alignment horizontal="center"/>
    </xf>
    <xf numFmtId="3" fontId="19" fillId="0" borderId="174" xfId="42" applyNumberFormat="1" applyFont="1" applyFill="1" applyBorder="1" applyAlignment="1">
      <alignment horizontal="center" vertical="center"/>
    </xf>
    <xf numFmtId="3" fontId="19" fillId="0" borderId="154" xfId="42" applyNumberFormat="1" applyFont="1" applyFill="1" applyBorder="1" applyAlignment="1">
      <alignment horizontal="center" vertical="center"/>
    </xf>
    <xf numFmtId="3" fontId="31" fillId="0" borderId="146" xfId="42" applyNumberFormat="1" applyFont="1" applyFill="1" applyBorder="1" applyAlignment="1">
      <alignment horizontal="center"/>
    </xf>
    <xf numFmtId="3" fontId="19" fillId="0" borderId="136" xfId="0" applyNumberFormat="1" applyFont="1" applyFill="1" applyBorder="1" applyAlignment="1">
      <alignment horizontal="center" vertical="center" wrapText="1"/>
    </xf>
    <xf numFmtId="3" fontId="21" fillId="0" borderId="166" xfId="42" applyNumberFormat="1" applyFont="1" applyFill="1" applyBorder="1"/>
    <xf numFmtId="3" fontId="21" fillId="0" borderId="174" xfId="42" applyNumberFormat="1" applyFont="1" applyFill="1" applyBorder="1" applyAlignment="1">
      <alignment horizontal="center" vertical="center"/>
    </xf>
    <xf numFmtId="1" fontId="28" fillId="0" borderId="97" xfId="0" applyNumberFormat="1" applyFont="1" applyFill="1" applyBorder="1" applyAlignment="1">
      <alignment horizontal="center" wrapText="1"/>
    </xf>
    <xf numFmtId="1" fontId="23" fillId="0" borderId="139" xfId="0" applyNumberFormat="1" applyFont="1" applyFill="1" applyBorder="1" applyAlignment="1">
      <alignment horizontal="center"/>
    </xf>
    <xf numFmtId="1" fontId="23" fillId="0" borderId="140" xfId="0" applyNumberFormat="1" applyFont="1" applyFill="1" applyBorder="1" applyAlignment="1">
      <alignment horizontal="center"/>
    </xf>
    <xf numFmtId="1" fontId="23" fillId="0" borderId="154" xfId="0" applyNumberFormat="1" applyFont="1" applyFill="1" applyBorder="1" applyAlignment="1">
      <alignment horizontal="center"/>
    </xf>
    <xf numFmtId="1" fontId="23" fillId="0" borderId="155" xfId="0" applyNumberFormat="1" applyFont="1" applyFill="1" applyBorder="1" applyAlignment="1">
      <alignment horizontal="center"/>
    </xf>
    <xf numFmtId="1" fontId="23" fillId="0" borderId="19" xfId="0" applyNumberFormat="1" applyFont="1" applyFill="1" applyBorder="1" applyAlignment="1">
      <alignment horizontal="center" vertical="center" wrapText="1"/>
    </xf>
    <xf numFmtId="1" fontId="23" fillId="0" borderId="97" xfId="0" applyNumberFormat="1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wrapText="1"/>
    </xf>
    <xf numFmtId="1" fontId="28" fillId="0" borderId="16" xfId="0" applyNumberFormat="1" applyFont="1" applyFill="1" applyBorder="1" applyAlignment="1">
      <alignment horizontal="center" wrapText="1"/>
    </xf>
    <xf numFmtId="1" fontId="28" fillId="0" borderId="72" xfId="0" applyNumberFormat="1" applyFont="1" applyFill="1" applyBorder="1"/>
    <xf numFmtId="1" fontId="28" fillId="0" borderId="129" xfId="0" applyNumberFormat="1" applyFont="1" applyFill="1" applyBorder="1" applyAlignment="1">
      <alignment horizontal="center" wrapText="1"/>
    </xf>
    <xf numFmtId="1" fontId="28" fillId="0" borderId="83" xfId="0" applyNumberFormat="1" applyFont="1" applyFill="1" applyBorder="1" applyAlignment="1">
      <alignment horizontal="center" wrapText="1"/>
    </xf>
    <xf numFmtId="1" fontId="28" fillId="0" borderId="98" xfId="0" applyNumberFormat="1" applyFont="1" applyFill="1" applyBorder="1" applyAlignment="1">
      <alignment horizont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139" xfId="0" applyFont="1" applyFill="1" applyBorder="1" applyAlignment="1">
      <alignment horizontal="center" vertical="center" wrapText="1"/>
    </xf>
    <xf numFmtId="0" fontId="23" fillId="0" borderId="139" xfId="0" applyFont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 wrapText="1"/>
    </xf>
    <xf numFmtId="3" fontId="21" fillId="0" borderId="146" xfId="42" applyNumberFormat="1" applyFont="1" applyFill="1" applyBorder="1" applyAlignment="1">
      <alignment horizontal="center" vertical="center"/>
    </xf>
    <xf numFmtId="3" fontId="21" fillId="0" borderId="62" xfId="42" applyNumberFormat="1" applyFont="1" applyFill="1" applyBorder="1" applyAlignment="1">
      <alignment horizontal="center" vertical="center" wrapText="1"/>
    </xf>
    <xf numFmtId="3" fontId="21" fillId="0" borderId="160" xfId="42" applyNumberFormat="1" applyFont="1" applyFill="1" applyBorder="1" applyAlignment="1">
      <alignment horizontal="center" vertical="center"/>
    </xf>
    <xf numFmtId="3" fontId="21" fillId="0" borderId="106" xfId="42" applyNumberFormat="1" applyFont="1" applyFill="1" applyBorder="1" applyAlignment="1">
      <alignment horizontal="center" vertical="center" wrapText="1"/>
    </xf>
    <xf numFmtId="3" fontId="19" fillId="0" borderId="146" xfId="42" applyNumberFormat="1" applyFont="1" applyFill="1" applyBorder="1" applyAlignment="1">
      <alignment horizontal="center" vertical="center"/>
    </xf>
    <xf numFmtId="3" fontId="19" fillId="0" borderId="62" xfId="42" applyNumberFormat="1" applyFont="1" applyFill="1" applyBorder="1" applyAlignment="1">
      <alignment horizontal="center" vertical="center" wrapText="1"/>
    </xf>
    <xf numFmtId="3" fontId="19" fillId="0" borderId="11" xfId="42" applyNumberFormat="1" applyFont="1" applyFill="1" applyBorder="1" applyAlignment="1">
      <alignment horizontal="center" vertical="center"/>
    </xf>
    <xf numFmtId="3" fontId="23" fillId="0" borderId="49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/>
    </xf>
    <xf numFmtId="3" fontId="19" fillId="0" borderId="0" xfId="42" applyNumberFormat="1" applyFont="1" applyFill="1" applyAlignment="1">
      <alignment horizontal="center"/>
    </xf>
    <xf numFmtId="3" fontId="19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/>
    </xf>
    <xf numFmtId="3" fontId="19" fillId="0" borderId="0" xfId="42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166" fontId="28" fillId="0" borderId="0" xfId="0" applyNumberFormat="1" applyFont="1" applyFill="1"/>
    <xf numFmtId="4" fontId="0" fillId="0" borderId="0" xfId="0" applyNumberFormat="1" applyFill="1"/>
    <xf numFmtId="0" fontId="28" fillId="0" borderId="0" xfId="0" applyFont="1"/>
    <xf numFmtId="1" fontId="28" fillId="0" borderId="0" xfId="0" applyNumberFormat="1" applyFont="1"/>
    <xf numFmtId="9" fontId="28" fillId="0" borderId="0" xfId="221" applyFont="1" applyAlignment="1">
      <alignment horizontal="center"/>
    </xf>
    <xf numFmtId="3" fontId="19" fillId="0" borderId="154" xfId="0" applyNumberFormat="1" applyFont="1" applyBorder="1" applyAlignment="1">
      <alignment horizontal="center" vertical="center"/>
    </xf>
    <xf numFmtId="3" fontId="19" fillId="0" borderId="155" xfId="0" applyNumberFormat="1" applyFont="1" applyBorder="1" applyAlignment="1">
      <alignment horizontal="center" vertical="center"/>
    </xf>
    <xf numFmtId="3" fontId="19" fillId="0" borderId="79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/>
    </xf>
    <xf numFmtId="3" fontId="19" fillId="0" borderId="0" xfId="42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/>
    </xf>
    <xf numFmtId="3" fontId="23" fillId="0" borderId="0" xfId="0" applyNumberFormat="1" applyFont="1" applyFill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/>
    </xf>
    <xf numFmtId="3" fontId="21" fillId="0" borderId="0" xfId="42" applyNumberFormat="1" applyFont="1" applyFill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/>
    </xf>
    <xf numFmtId="3" fontId="19" fillId="0" borderId="0" xfId="42" applyNumberFormat="1" applyFont="1" applyFill="1" applyBorder="1" applyAlignment="1">
      <alignment horizontal="center" vertical="center"/>
    </xf>
    <xf numFmtId="3" fontId="23" fillId="0" borderId="141" xfId="0" applyNumberFormat="1" applyFont="1" applyFill="1" applyBorder="1" applyAlignment="1">
      <alignment horizontal="center" vertical="center"/>
    </xf>
    <xf numFmtId="3" fontId="23" fillId="0" borderId="175" xfId="0" applyNumberFormat="1" applyFont="1" applyFill="1" applyBorder="1" applyAlignment="1">
      <alignment horizontal="center" vertical="center"/>
    </xf>
    <xf numFmtId="3" fontId="19" fillId="0" borderId="176" xfId="0" applyNumberFormat="1" applyFont="1" applyFill="1" applyBorder="1" applyAlignment="1">
      <alignment horizontal="center" vertical="center"/>
    </xf>
    <xf numFmtId="0" fontId="54" fillId="0" borderId="141" xfId="0" applyFont="1" applyFill="1" applyBorder="1" applyAlignment="1">
      <alignment horizontal="center" wrapText="1"/>
    </xf>
    <xf numFmtId="0" fontId="28" fillId="0" borderId="25" xfId="0" applyFont="1" applyFill="1" applyBorder="1" applyAlignment="1">
      <alignment horizontal="center" wrapText="1"/>
    </xf>
    <xf numFmtId="3" fontId="19" fillId="0" borderId="177" xfId="0" applyNumberFormat="1" applyFont="1" applyFill="1" applyBorder="1" applyAlignment="1">
      <alignment horizontal="center" vertical="center"/>
    </xf>
    <xf numFmtId="0" fontId="54" fillId="0" borderId="175" xfId="0" applyFont="1" applyFill="1" applyBorder="1" applyAlignment="1">
      <alignment horizontal="center" wrapText="1"/>
    </xf>
    <xf numFmtId="3" fontId="19" fillId="0" borderId="141" xfId="0" applyNumberFormat="1" applyFont="1" applyFill="1" applyBorder="1" applyAlignment="1">
      <alignment horizontal="center" vertical="center"/>
    </xf>
    <xf numFmtId="3" fontId="31" fillId="0" borderId="141" xfId="7" applyNumberFormat="1" applyFont="1" applyFill="1" applyBorder="1" applyAlignment="1">
      <alignment horizontal="center" vertical="center"/>
    </xf>
    <xf numFmtId="0" fontId="54" fillId="0" borderId="141" xfId="0" applyFont="1" applyFill="1" applyBorder="1"/>
    <xf numFmtId="0" fontId="28" fillId="0" borderId="141" xfId="0" applyFont="1" applyFill="1" applyBorder="1" applyAlignment="1">
      <alignment horizontal="center" wrapText="1"/>
    </xf>
    <xf numFmtId="3" fontId="31" fillId="0" borderId="141" xfId="0" applyNumberFormat="1" applyFont="1" applyFill="1" applyBorder="1" applyAlignment="1">
      <alignment horizontal="center" vertical="center"/>
    </xf>
    <xf numFmtId="3" fontId="28" fillId="0" borderId="141" xfId="0" applyNumberFormat="1" applyFont="1" applyFill="1" applyBorder="1" applyAlignment="1">
      <alignment vertical="center"/>
    </xf>
    <xf numFmtId="3" fontId="31" fillId="0" borderId="175" xfId="7" applyNumberFormat="1" applyFont="1" applyFill="1" applyBorder="1" applyAlignment="1">
      <alignment horizontal="center" vertical="center"/>
    </xf>
    <xf numFmtId="0" fontId="28" fillId="0" borderId="130" xfId="0" applyFont="1" applyFill="1" applyBorder="1" applyAlignment="1">
      <alignment horizontal="center" wrapText="1"/>
    </xf>
    <xf numFmtId="3" fontId="19" fillId="0" borderId="144" xfId="0" applyNumberFormat="1" applyFont="1" applyFill="1" applyBorder="1" applyAlignment="1">
      <alignment horizontal="center" vertical="center"/>
    </xf>
    <xf numFmtId="0" fontId="54" fillId="0" borderId="139" xfId="0" applyFont="1" applyFill="1" applyBorder="1" applyAlignment="1">
      <alignment horizontal="center" wrapText="1"/>
    </xf>
    <xf numFmtId="0" fontId="54" fillId="0" borderId="154" xfId="0" applyFont="1" applyFill="1" applyBorder="1" applyAlignment="1">
      <alignment horizontal="center" wrapText="1"/>
    </xf>
    <xf numFmtId="0" fontId="54" fillId="0" borderId="139" xfId="0" applyFont="1" applyFill="1" applyBorder="1"/>
    <xf numFmtId="3" fontId="31" fillId="0" borderId="154" xfId="7" applyNumberFormat="1" applyFont="1" applyFill="1" applyBorder="1" applyAlignment="1">
      <alignment horizontal="center" vertical="center"/>
    </xf>
    <xf numFmtId="1" fontId="23" fillId="0" borderId="141" xfId="0" applyNumberFormat="1" applyFont="1" applyFill="1" applyBorder="1" applyAlignment="1">
      <alignment horizontal="center" vertical="center"/>
    </xf>
    <xf numFmtId="1" fontId="23" fillId="0" borderId="175" xfId="0" applyNumberFormat="1" applyFont="1" applyFill="1" applyBorder="1" applyAlignment="1">
      <alignment horizontal="center" vertical="center"/>
    </xf>
    <xf numFmtId="3" fontId="28" fillId="0" borderId="141" xfId="0" applyNumberFormat="1" applyFont="1" applyFill="1" applyBorder="1" applyAlignment="1">
      <alignment horizontal="center" vertical="center"/>
    </xf>
    <xf numFmtId="3" fontId="28" fillId="0" borderId="175" xfId="0" applyNumberFormat="1" applyFont="1" applyFill="1" applyBorder="1" applyAlignment="1">
      <alignment horizontal="center" vertical="center"/>
    </xf>
    <xf numFmtId="0" fontId="55" fillId="0" borderId="141" xfId="0" applyFont="1" applyFill="1" applyBorder="1" applyAlignment="1">
      <alignment horizontal="center" wrapText="1"/>
    </xf>
    <xf numFmtId="3" fontId="28" fillId="0" borderId="177" xfId="0" applyNumberFormat="1" applyFont="1" applyFill="1" applyBorder="1" applyAlignment="1">
      <alignment horizontal="center" vertical="center"/>
    </xf>
    <xf numFmtId="1" fontId="23" fillId="0" borderId="139" xfId="0" applyNumberFormat="1" applyFont="1" applyFill="1" applyBorder="1" applyAlignment="1">
      <alignment horizontal="center" vertical="center"/>
    </xf>
    <xf numFmtId="0" fontId="55" fillId="0" borderId="139" xfId="0" applyFont="1" applyFill="1" applyBorder="1" applyAlignment="1">
      <alignment horizontal="center" wrapText="1"/>
    </xf>
    <xf numFmtId="3" fontId="21" fillId="0" borderId="139" xfId="42" applyNumberFormat="1" applyFont="1" applyFill="1" applyBorder="1" applyAlignment="1">
      <alignment horizontal="center" wrapText="1"/>
    </xf>
    <xf numFmtId="3" fontId="20" fillId="0" borderId="139" xfId="42" applyNumberFormat="1" applyFont="1" applyFill="1" applyBorder="1" applyAlignment="1">
      <alignment horizontal="center" wrapText="1"/>
    </xf>
    <xf numFmtId="3" fontId="20" fillId="0" borderId="139" xfId="43" applyNumberFormat="1" applyFont="1" applyFill="1" applyBorder="1" applyAlignment="1">
      <alignment horizontal="center" wrapText="1"/>
    </xf>
    <xf numFmtId="3" fontId="28" fillId="0" borderId="139" xfId="0" applyNumberFormat="1" applyFont="1" applyFill="1" applyBorder="1" applyAlignment="1">
      <alignment horizontal="center"/>
    </xf>
    <xf numFmtId="3" fontId="20" fillId="0" borderId="154" xfId="42" applyNumberFormat="1" applyFont="1" applyFill="1" applyBorder="1" applyAlignment="1">
      <alignment horizontal="center" wrapText="1"/>
    </xf>
    <xf numFmtId="3" fontId="23" fillId="0" borderId="139" xfId="0" applyNumberFormat="1" applyFont="1" applyFill="1" applyBorder="1"/>
    <xf numFmtId="3" fontId="59" fillId="0" borderId="139" xfId="0" applyNumberFormat="1" applyFont="1" applyFill="1" applyBorder="1" applyAlignment="1">
      <alignment horizontal="center" wrapText="1"/>
    </xf>
    <xf numFmtId="3" fontId="53" fillId="0" borderId="139" xfId="0" applyNumberFormat="1" applyFont="1" applyFill="1" applyBorder="1" applyAlignment="1">
      <alignment horizontal="center" vertical="center"/>
    </xf>
    <xf numFmtId="3" fontId="19" fillId="0" borderId="175" xfId="0" applyNumberFormat="1" applyFont="1" applyFill="1" applyBorder="1" applyAlignment="1">
      <alignment horizontal="center" vertical="center"/>
    </xf>
    <xf numFmtId="3" fontId="23" fillId="0" borderId="141" xfId="0" applyNumberFormat="1" applyFont="1" applyFill="1" applyBorder="1" applyAlignment="1">
      <alignment horizontal="center" vertical="center" wrapText="1"/>
    </xf>
    <xf numFmtId="3" fontId="28" fillId="0" borderId="175" xfId="0" applyNumberFormat="1" applyFont="1" applyFill="1" applyBorder="1" applyAlignment="1">
      <alignment horizontal="center" wrapText="1"/>
    </xf>
    <xf numFmtId="3" fontId="28" fillId="0" borderId="141" xfId="0" applyNumberFormat="1" applyFont="1" applyFill="1" applyBorder="1" applyAlignment="1">
      <alignment horizontal="center" wrapText="1"/>
    </xf>
    <xf numFmtId="3" fontId="28" fillId="0" borderId="118" xfId="0" applyNumberFormat="1" applyFont="1" applyFill="1" applyBorder="1" applyAlignment="1">
      <alignment horizontal="center"/>
    </xf>
    <xf numFmtId="3" fontId="28" fillId="0" borderId="141" xfId="0" applyNumberFormat="1" applyFont="1" applyFill="1" applyBorder="1" applyAlignment="1">
      <alignment horizontal="center"/>
    </xf>
    <xf numFmtId="3" fontId="28" fillId="0" borderId="179" xfId="0" applyNumberFormat="1" applyFont="1" applyFill="1" applyBorder="1" applyAlignment="1">
      <alignment horizontal="center"/>
    </xf>
    <xf numFmtId="3" fontId="28" fillId="0" borderId="141" xfId="0" applyNumberFormat="1" applyFont="1" applyFill="1" applyBorder="1"/>
    <xf numFmtId="3" fontId="31" fillId="0" borderId="154" xfId="42" applyNumberFormat="1" applyFont="1" applyFill="1" applyBorder="1" applyAlignment="1">
      <alignment horizontal="center" wrapText="1"/>
    </xf>
    <xf numFmtId="3" fontId="31" fillId="0" borderId="139" xfId="42" applyNumberFormat="1" applyFont="1" applyFill="1" applyBorder="1" applyAlignment="1">
      <alignment horizontal="center" wrapText="1"/>
    </xf>
    <xf numFmtId="3" fontId="31" fillId="0" borderId="139" xfId="0" applyNumberFormat="1" applyFont="1" applyFill="1" applyBorder="1" applyAlignment="1">
      <alignment horizontal="center" wrapText="1"/>
    </xf>
    <xf numFmtId="3" fontId="31" fillId="0" borderId="139" xfId="0" applyNumberFormat="1" applyFont="1" applyFill="1" applyBorder="1" applyAlignment="1">
      <alignment horizontal="center"/>
    </xf>
    <xf numFmtId="3" fontId="31" fillId="0" borderId="154" xfId="0" applyNumberFormat="1" applyFont="1" applyFill="1" applyBorder="1" applyAlignment="1">
      <alignment horizontal="center"/>
    </xf>
    <xf numFmtId="3" fontId="31" fillId="0" borderId="144" xfId="0" applyNumberFormat="1" applyFont="1" applyFill="1" applyBorder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/>
    </xf>
    <xf numFmtId="3" fontId="23" fillId="0" borderId="139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63" xfId="0" applyFont="1" applyBorder="1" applyAlignment="1">
      <alignment horizontal="center" vertical="distributed"/>
    </xf>
    <xf numFmtId="0" fontId="19" fillId="0" borderId="164" xfId="0" applyFont="1" applyBorder="1" applyAlignment="1">
      <alignment horizontal="center" vertical="distributed"/>
    </xf>
    <xf numFmtId="0" fontId="19" fillId="0" borderId="52" xfId="0" applyFont="1" applyBorder="1" applyAlignment="1">
      <alignment horizontal="center" vertical="center"/>
    </xf>
    <xf numFmtId="0" fontId="28" fillId="0" borderId="157" xfId="0" applyFont="1" applyBorder="1" applyAlignment="1">
      <alignment horizontal="center" vertical="center"/>
    </xf>
    <xf numFmtId="0" fontId="28" fillId="0" borderId="158" xfId="0" applyFont="1" applyBorder="1" applyAlignment="1">
      <alignment horizontal="center" vertical="center"/>
    </xf>
    <xf numFmtId="0" fontId="28" fillId="0" borderId="166" xfId="0" applyFont="1" applyBorder="1" applyAlignment="1">
      <alignment horizontal="center" vertical="center"/>
    </xf>
    <xf numFmtId="0" fontId="28" fillId="0" borderId="139" xfId="0" applyFont="1" applyBorder="1" applyAlignment="1">
      <alignment horizontal="center" vertical="center"/>
    </xf>
    <xf numFmtId="0" fontId="28" fillId="0" borderId="140" xfId="0" applyFont="1" applyBorder="1" applyAlignment="1">
      <alignment horizontal="center" vertical="center"/>
    </xf>
    <xf numFmtId="0" fontId="19" fillId="0" borderId="157" xfId="0" applyFont="1" applyBorder="1" applyAlignment="1">
      <alignment horizontal="center" vertical="center"/>
    </xf>
    <xf numFmtId="0" fontId="19" fillId="0" borderId="158" xfId="0" applyFont="1" applyBorder="1" applyAlignment="1">
      <alignment horizontal="center" vertical="center"/>
    </xf>
    <xf numFmtId="0" fontId="19" fillId="0" borderId="166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19" fillId="0" borderId="14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 wrapText="1"/>
    </xf>
    <xf numFmtId="0" fontId="19" fillId="0" borderId="140" xfId="0" applyFont="1" applyBorder="1" applyAlignment="1">
      <alignment horizontal="center" vertical="center" wrapText="1"/>
    </xf>
    <xf numFmtId="0" fontId="19" fillId="0" borderId="167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1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3" fontId="32" fillId="0" borderId="0" xfId="45" applyNumberFormat="1" applyFont="1" applyFill="1" applyAlignment="1" applyProtection="1">
      <alignment horizontal="center" wrapText="1"/>
    </xf>
    <xf numFmtId="3" fontId="19" fillId="0" borderId="0" xfId="0" applyNumberFormat="1" applyFont="1" applyFill="1"/>
    <xf numFmtId="3" fontId="23" fillId="0" borderId="91" xfId="0" applyNumberFormat="1" applyFont="1" applyFill="1" applyBorder="1" applyAlignment="1">
      <alignment horizontal="center" vertical="center" wrapText="1"/>
    </xf>
    <xf numFmtId="3" fontId="23" fillId="0" borderId="95" xfId="0" applyNumberFormat="1" applyFont="1" applyFill="1" applyBorder="1" applyAlignment="1">
      <alignment horizontal="center" vertical="center" wrapText="1"/>
    </xf>
    <xf numFmtId="3" fontId="23" fillId="0" borderId="92" xfId="0" applyNumberFormat="1" applyFont="1" applyFill="1" applyBorder="1" applyAlignment="1">
      <alignment horizontal="center" vertical="center" wrapText="1"/>
    </xf>
    <xf numFmtId="3" fontId="23" fillId="0" borderId="27" xfId="0" applyNumberFormat="1" applyFont="1" applyFill="1" applyBorder="1" applyAlignment="1">
      <alignment horizontal="center" vertical="center" wrapText="1"/>
    </xf>
    <xf numFmtId="3" fontId="23" fillId="0" borderId="93" xfId="0" applyNumberFormat="1" applyFont="1" applyFill="1" applyBorder="1" applyAlignment="1">
      <alignment horizontal="center" vertical="center" wrapText="1"/>
    </xf>
    <xf numFmtId="3" fontId="23" fillId="0" borderId="94" xfId="0" applyNumberFormat="1" applyFont="1" applyFill="1" applyBorder="1" applyAlignment="1">
      <alignment horizontal="center" vertical="center" wrapText="1"/>
    </xf>
    <xf numFmtId="3" fontId="23" fillId="0" borderId="86" xfId="0" applyNumberFormat="1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 wrapText="1"/>
    </xf>
    <xf numFmtId="3" fontId="23" fillId="0" borderId="60" xfId="0" applyNumberFormat="1" applyFont="1" applyFill="1" applyBorder="1" applyAlignment="1">
      <alignment horizontal="center" vertical="center" wrapText="1"/>
    </xf>
    <xf numFmtId="3" fontId="23" fillId="0" borderId="62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/>
    </xf>
    <xf numFmtId="3" fontId="27" fillId="0" borderId="157" xfId="0" applyNumberFormat="1" applyFont="1" applyFill="1" applyBorder="1" applyAlignment="1">
      <alignment horizontal="center" vertical="center"/>
    </xf>
    <xf numFmtId="3" fontId="27" fillId="0" borderId="52" xfId="0" applyNumberFormat="1" applyFont="1" applyFill="1" applyBorder="1" applyAlignment="1">
      <alignment horizontal="center" vertical="center" wrapText="1"/>
    </xf>
    <xf numFmtId="3" fontId="27" fillId="0" borderId="166" xfId="0" applyNumberFormat="1" applyFont="1" applyFill="1" applyBorder="1" applyAlignment="1">
      <alignment horizontal="center" vertical="center" wrapText="1"/>
    </xf>
    <xf numFmtId="3" fontId="23" fillId="0" borderId="139" xfId="0" applyNumberFormat="1" applyFont="1" applyFill="1" applyBorder="1" applyAlignment="1">
      <alignment horizontal="center" vertical="center"/>
    </xf>
    <xf numFmtId="3" fontId="27" fillId="0" borderId="158" xfId="0" applyNumberFormat="1" applyFont="1" applyFill="1" applyBorder="1" applyAlignment="1">
      <alignment horizontal="center" vertical="center" wrapText="1"/>
    </xf>
    <xf numFmtId="3" fontId="23" fillId="0" borderId="14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/>
    </xf>
    <xf numFmtId="3" fontId="23" fillId="0" borderId="101" xfId="0" applyNumberFormat="1" applyFont="1" applyFill="1" applyBorder="1" applyAlignment="1">
      <alignment horizontal="center" vertical="center" wrapText="1"/>
    </xf>
    <xf numFmtId="3" fontId="23" fillId="0" borderId="59" xfId="0" applyNumberFormat="1" applyFont="1" applyFill="1" applyBorder="1" applyAlignment="1">
      <alignment horizontal="center" vertical="center" wrapText="1"/>
    </xf>
    <xf numFmtId="3" fontId="23" fillId="0" borderId="99" xfId="0" applyNumberFormat="1" applyFont="1" applyFill="1" applyBorder="1" applyAlignment="1">
      <alignment horizontal="center" vertical="center" wrapText="1"/>
    </xf>
    <xf numFmtId="3" fontId="27" fillId="0" borderId="66" xfId="0" applyNumberFormat="1" applyFont="1" applyFill="1" applyBorder="1" applyAlignment="1">
      <alignment horizontal="center" vertical="center" wrapText="1"/>
    </xf>
    <xf numFmtId="3" fontId="27" fillId="0" borderId="55" xfId="0" applyNumberFormat="1" applyFont="1" applyFill="1" applyBorder="1" applyAlignment="1">
      <alignment horizontal="center" vertical="center" wrapText="1"/>
    </xf>
    <xf numFmtId="3" fontId="23" fillId="0" borderId="53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3" fontId="23" fillId="0" borderId="54" xfId="0" applyNumberFormat="1" applyFont="1" applyFill="1" applyBorder="1" applyAlignment="1">
      <alignment horizontal="center" vertical="center" wrapText="1"/>
    </xf>
    <xf numFmtId="3" fontId="23" fillId="0" borderId="68" xfId="0" applyNumberFormat="1" applyFont="1" applyFill="1" applyBorder="1" applyAlignment="1">
      <alignment horizontal="center" vertical="center" wrapText="1"/>
    </xf>
    <xf numFmtId="3" fontId="23" fillId="0" borderId="100" xfId="0" applyNumberFormat="1" applyFont="1" applyFill="1" applyBorder="1" applyAlignment="1">
      <alignment horizontal="center" vertical="center" wrapText="1"/>
    </xf>
    <xf numFmtId="3" fontId="23" fillId="0" borderId="52" xfId="0" applyNumberFormat="1" applyFont="1" applyFill="1" applyBorder="1" applyAlignment="1">
      <alignment horizontal="center" vertical="center" wrapText="1"/>
    </xf>
    <xf numFmtId="3" fontId="23" fillId="0" borderId="80" xfId="0" applyNumberFormat="1" applyFont="1" applyFill="1" applyBorder="1" applyAlignment="1">
      <alignment horizontal="center" vertical="center" wrapText="1"/>
    </xf>
    <xf numFmtId="3" fontId="23" fillId="0" borderId="67" xfId="0" applyNumberFormat="1" applyFont="1" applyFill="1" applyBorder="1" applyAlignment="1">
      <alignment horizontal="center" vertical="center" wrapText="1"/>
    </xf>
    <xf numFmtId="3" fontId="23" fillId="0" borderId="53" xfId="0" applyNumberFormat="1" applyFont="1" applyFill="1" applyBorder="1" applyAlignment="1">
      <alignment horizontal="center" vertical="center"/>
    </xf>
    <xf numFmtId="3" fontId="23" fillId="0" borderId="54" xfId="0" applyNumberFormat="1" applyFont="1" applyFill="1" applyBorder="1" applyAlignment="1">
      <alignment horizontal="center" vertical="center"/>
    </xf>
    <xf numFmtId="3" fontId="23" fillId="0" borderId="157" xfId="0" applyNumberFormat="1" applyFont="1" applyFill="1" applyBorder="1" applyAlignment="1">
      <alignment horizontal="center" vertical="center" wrapText="1"/>
    </xf>
    <xf numFmtId="3" fontId="23" fillId="0" borderId="127" xfId="0" applyNumberFormat="1" applyFont="1" applyFill="1" applyBorder="1" applyAlignment="1">
      <alignment horizontal="center" vertical="center" wrapText="1"/>
    </xf>
    <xf numFmtId="3" fontId="23" fillId="0" borderId="157" xfId="0" applyNumberFormat="1" applyFont="1" applyFill="1" applyBorder="1" applyAlignment="1">
      <alignment horizontal="center" vertical="center"/>
    </xf>
    <xf numFmtId="3" fontId="23" fillId="0" borderId="158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7" fillId="0" borderId="58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Fill="1" applyBorder="1" applyAlignment="1">
      <alignment horizontal="center" vertical="center" wrapText="1"/>
    </xf>
    <xf numFmtId="3" fontId="19" fillId="0" borderId="66" xfId="0" applyNumberFormat="1" applyFont="1" applyFill="1" applyBorder="1" applyAlignment="1">
      <alignment horizontal="center" vertical="center" wrapText="1"/>
    </xf>
    <xf numFmtId="3" fontId="19" fillId="0" borderId="55" xfId="0" applyNumberFormat="1" applyFont="1" applyFill="1" applyBorder="1" applyAlignment="1">
      <alignment horizontal="center" vertical="center" wrapText="1"/>
    </xf>
    <xf numFmtId="3" fontId="19" fillId="0" borderId="67" xfId="0" applyNumberFormat="1" applyFont="1" applyFill="1" applyBorder="1" applyAlignment="1">
      <alignment horizontal="center" vertical="center"/>
    </xf>
    <xf numFmtId="3" fontId="19" fillId="0" borderId="88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3" fontId="52" fillId="0" borderId="0" xfId="0" applyNumberFormat="1" applyFont="1" applyFill="1" applyAlignment="1">
      <alignment horizontal="center" vertical="center"/>
    </xf>
    <xf numFmtId="3" fontId="23" fillId="0" borderId="89" xfId="0" applyNumberFormat="1" applyFont="1" applyFill="1" applyBorder="1" applyAlignment="1">
      <alignment horizontal="center" vertical="center" wrapText="1"/>
    </xf>
    <xf numFmtId="3" fontId="23" fillId="0" borderId="9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/>
    </xf>
    <xf numFmtId="3" fontId="19" fillId="0" borderId="58" xfId="0" applyNumberFormat="1" applyFont="1" applyFill="1" applyBorder="1" applyAlignment="1">
      <alignment horizontal="center" vertical="center" wrapText="1"/>
    </xf>
    <xf numFmtId="3" fontId="19" fillId="0" borderId="61" xfId="0" applyNumberFormat="1" applyFont="1" applyFill="1" applyBorder="1" applyAlignment="1">
      <alignment horizontal="center" vertical="center" wrapText="1"/>
    </xf>
    <xf numFmtId="3" fontId="19" fillId="0" borderId="67" xfId="0" applyNumberFormat="1" applyFont="1" applyFill="1" applyBorder="1" applyAlignment="1">
      <alignment horizontal="center" vertical="center" wrapText="1"/>
    </xf>
    <xf numFmtId="3" fontId="19" fillId="0" borderId="88" xfId="0" applyNumberFormat="1" applyFont="1" applyFill="1" applyBorder="1" applyAlignment="1">
      <alignment horizontal="center" vertical="center" wrapText="1"/>
    </xf>
    <xf numFmtId="3" fontId="19" fillId="0" borderId="87" xfId="0" applyNumberFormat="1" applyFont="1" applyFill="1" applyBorder="1" applyAlignment="1">
      <alignment horizontal="center" vertical="center"/>
    </xf>
    <xf numFmtId="3" fontId="19" fillId="0" borderId="145" xfId="0" applyNumberFormat="1" applyFont="1" applyFill="1" applyBorder="1" applyAlignment="1">
      <alignment horizontal="center" vertical="center"/>
    </xf>
    <xf numFmtId="3" fontId="19" fillId="0" borderId="87" xfId="0" applyNumberFormat="1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 wrapText="1"/>
    </xf>
    <xf numFmtId="3" fontId="19" fillId="0" borderId="52" xfId="0" applyNumberFormat="1" applyFont="1" applyFill="1" applyBorder="1" applyAlignment="1">
      <alignment horizontal="center" vertical="center" wrapText="1"/>
    </xf>
    <xf numFmtId="3" fontId="19" fillId="0" borderId="80" xfId="0" applyNumberFormat="1" applyFont="1" applyFill="1" applyBorder="1" applyAlignment="1">
      <alignment horizontal="center" vertical="center" wrapText="1"/>
    </xf>
    <xf numFmtId="3" fontId="19" fillId="0" borderId="166" xfId="0" applyNumberFormat="1" applyFont="1" applyFill="1" applyBorder="1" applyAlignment="1">
      <alignment horizontal="center" vertical="center" wrapText="1"/>
    </xf>
    <xf numFmtId="3" fontId="23" fillId="0" borderId="147" xfId="0" applyNumberFormat="1" applyFont="1" applyFill="1" applyBorder="1" applyAlignment="1">
      <alignment horizontal="center" vertical="center"/>
    </xf>
    <xf numFmtId="3" fontId="23" fillId="0" borderId="148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23" fillId="0" borderId="171" xfId="0" applyNumberFormat="1" applyFont="1" applyFill="1" applyBorder="1" applyAlignment="1">
      <alignment horizontal="center" vertical="center" wrapText="1"/>
    </xf>
    <xf numFmtId="3" fontId="23" fillId="0" borderId="156" xfId="0" applyNumberFormat="1" applyFont="1" applyFill="1" applyBorder="1" applyAlignment="1">
      <alignment horizontal="center" vertical="center" wrapText="1"/>
    </xf>
    <xf numFmtId="3" fontId="23" fillId="0" borderId="117" xfId="0" applyNumberFormat="1" applyFont="1" applyFill="1" applyBorder="1" applyAlignment="1">
      <alignment horizontal="center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19" fillId="0" borderId="66" xfId="0" applyNumberFormat="1" applyFont="1" applyFill="1" applyBorder="1" applyAlignment="1">
      <alignment horizontal="left" vertical="center" wrapText="1"/>
    </xf>
    <xf numFmtId="3" fontId="19" fillId="0" borderId="55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distributed"/>
    </xf>
    <xf numFmtId="3" fontId="19" fillId="0" borderId="53" xfId="0" applyNumberFormat="1" applyFont="1" applyFill="1" applyBorder="1" applyAlignment="1">
      <alignment horizontal="center" vertical="center"/>
    </xf>
    <xf numFmtId="3" fontId="19" fillId="0" borderId="178" xfId="0" applyNumberFormat="1" applyFont="1" applyFill="1" applyBorder="1" applyAlignment="1">
      <alignment horizontal="center" vertical="center"/>
    </xf>
    <xf numFmtId="3" fontId="19" fillId="0" borderId="157" xfId="0" applyNumberFormat="1" applyFont="1" applyFill="1" applyBorder="1" applyAlignment="1">
      <alignment horizontal="center" vertical="center"/>
    </xf>
    <xf numFmtId="3" fontId="23" fillId="0" borderId="66" xfId="0" applyNumberFormat="1" applyFont="1" applyFill="1" applyBorder="1" applyAlignment="1">
      <alignment horizontal="center" vertical="center" wrapText="1"/>
    </xf>
    <xf numFmtId="3" fontId="23" fillId="0" borderId="55" xfId="0" applyNumberFormat="1" applyFont="1" applyFill="1" applyBorder="1" applyAlignment="1">
      <alignment horizontal="center" vertical="center" wrapText="1"/>
    </xf>
    <xf numFmtId="3" fontId="21" fillId="0" borderId="0" xfId="42" applyNumberFormat="1" applyFont="1" applyFill="1" applyAlignment="1">
      <alignment horizontal="center"/>
    </xf>
    <xf numFmtId="3" fontId="23" fillId="0" borderId="67" xfId="0" applyNumberFormat="1" applyFont="1" applyFill="1" applyBorder="1" applyAlignment="1">
      <alignment horizontal="center"/>
    </xf>
    <xf numFmtId="3" fontId="23" fillId="0" borderId="87" xfId="0" applyNumberFormat="1" applyFont="1" applyFill="1" applyBorder="1" applyAlignment="1">
      <alignment horizontal="center"/>
    </xf>
    <xf numFmtId="3" fontId="23" fillId="0" borderId="145" xfId="0" applyNumberFormat="1" applyFont="1" applyFill="1" applyBorder="1" applyAlignment="1">
      <alignment horizontal="center"/>
    </xf>
    <xf numFmtId="3" fontId="19" fillId="0" borderId="54" xfId="0" applyNumberFormat="1" applyFont="1" applyFill="1" applyBorder="1" applyAlignment="1">
      <alignment horizontal="center" vertical="center"/>
    </xf>
    <xf numFmtId="3" fontId="19" fillId="0" borderId="53" xfId="42" applyNumberFormat="1" applyFont="1" applyFill="1" applyBorder="1" applyAlignment="1">
      <alignment horizontal="center" vertical="center"/>
    </xf>
    <xf numFmtId="3" fontId="19" fillId="0" borderId="67" xfId="42" applyNumberFormat="1" applyFont="1" applyFill="1" applyBorder="1" applyAlignment="1">
      <alignment horizontal="center" vertical="center"/>
    </xf>
    <xf numFmtId="3" fontId="19" fillId="0" borderId="87" xfId="42" applyNumberFormat="1" applyFont="1" applyFill="1" applyBorder="1" applyAlignment="1">
      <alignment horizontal="center" vertical="center"/>
    </xf>
    <xf numFmtId="3" fontId="19" fillId="0" borderId="88" xfId="42" applyNumberFormat="1" applyFont="1" applyFill="1" applyBorder="1" applyAlignment="1">
      <alignment horizontal="center" vertical="center"/>
    </xf>
    <xf numFmtId="3" fontId="21" fillId="0" borderId="89" xfId="42" applyNumberFormat="1" applyFont="1" applyFill="1" applyBorder="1" applyAlignment="1">
      <alignment horizontal="center" vertical="center" wrapText="1"/>
    </xf>
    <xf numFmtId="3" fontId="21" fillId="0" borderId="121" xfId="42" applyNumberFormat="1" applyFont="1" applyFill="1" applyBorder="1" applyAlignment="1">
      <alignment horizontal="center" vertical="center" wrapText="1"/>
    </xf>
    <xf numFmtId="3" fontId="21" fillId="0" borderId="91" xfId="42" applyNumberFormat="1" applyFont="1" applyFill="1" applyBorder="1" applyAlignment="1">
      <alignment horizontal="center" vertical="center" wrapText="1"/>
    </xf>
    <xf numFmtId="3" fontId="21" fillId="0" borderId="120" xfId="42" applyNumberFormat="1" applyFont="1" applyFill="1" applyBorder="1" applyAlignment="1">
      <alignment horizontal="center" vertical="center" wrapText="1"/>
    </xf>
    <xf numFmtId="3" fontId="23" fillId="0" borderId="158" xfId="0" applyNumberFormat="1" applyFont="1" applyFill="1" applyBorder="1" applyAlignment="1">
      <alignment horizontal="center" vertical="center" wrapText="1"/>
    </xf>
    <xf numFmtId="3" fontId="23" fillId="0" borderId="119" xfId="0" applyNumberFormat="1" applyFont="1" applyFill="1" applyBorder="1" applyAlignment="1">
      <alignment horizontal="center" vertical="center" wrapText="1"/>
    </xf>
    <xf numFmtId="3" fontId="21" fillId="0" borderId="53" xfId="42" applyNumberFormat="1" applyFont="1" applyFill="1" applyBorder="1" applyAlignment="1">
      <alignment horizontal="center" vertical="center" wrapText="1"/>
    </xf>
    <xf numFmtId="3" fontId="21" fillId="0" borderId="54" xfId="42" applyNumberFormat="1" applyFont="1" applyFill="1" applyBorder="1" applyAlignment="1">
      <alignment horizontal="center" vertical="center" wrapText="1"/>
    </xf>
    <xf numFmtId="3" fontId="21" fillId="0" borderId="66" xfId="42" applyNumberFormat="1" applyFont="1" applyFill="1" applyBorder="1" applyAlignment="1">
      <alignment horizontal="center" vertical="center" wrapText="1"/>
    </xf>
    <xf numFmtId="3" fontId="21" fillId="0" borderId="55" xfId="42" applyNumberFormat="1" applyFont="1" applyFill="1" applyBorder="1" applyAlignment="1">
      <alignment horizontal="center" vertical="center" wrapText="1"/>
    </xf>
    <xf numFmtId="3" fontId="21" fillId="0" borderId="93" xfId="42" applyNumberFormat="1" applyFont="1" applyFill="1" applyBorder="1" applyAlignment="1">
      <alignment horizontal="center" vertical="center" wrapText="1"/>
    </xf>
    <xf numFmtId="3" fontId="21" fillId="0" borderId="119" xfId="42" applyNumberFormat="1" applyFont="1" applyFill="1" applyBorder="1" applyAlignment="1">
      <alignment horizontal="center" vertical="center" wrapText="1"/>
    </xf>
    <xf numFmtId="3" fontId="23" fillId="0" borderId="132" xfId="0" applyNumberFormat="1" applyFont="1" applyFill="1" applyBorder="1" applyAlignment="1">
      <alignment horizontal="center" vertical="center" wrapText="1"/>
    </xf>
    <xf numFmtId="3" fontId="23" fillId="0" borderId="131" xfId="0" applyNumberFormat="1" applyFont="1" applyFill="1" applyBorder="1" applyAlignment="1">
      <alignment horizontal="center" vertical="center" wrapText="1"/>
    </xf>
    <xf numFmtId="3" fontId="23" fillId="0" borderId="166" xfId="0" applyNumberFormat="1" applyFont="1" applyFill="1" applyBorder="1" applyAlignment="1">
      <alignment horizontal="center" vertical="center" wrapText="1"/>
    </xf>
    <xf numFmtId="3" fontId="19" fillId="0" borderId="59" xfId="0" applyNumberFormat="1" applyFont="1" applyFill="1" applyBorder="1" applyAlignment="1">
      <alignment horizontal="center" vertical="center"/>
    </xf>
    <xf numFmtId="3" fontId="19" fillId="0" borderId="126" xfId="0" applyNumberFormat="1" applyFont="1" applyFill="1" applyBorder="1" applyAlignment="1">
      <alignment horizontal="center" vertical="center"/>
    </xf>
    <xf numFmtId="3" fontId="19" fillId="0" borderId="127" xfId="0" applyNumberFormat="1" applyFont="1" applyFill="1" applyBorder="1" applyAlignment="1">
      <alignment horizontal="center" vertical="center"/>
    </xf>
    <xf numFmtId="3" fontId="23" fillId="0" borderId="66" xfId="0" applyNumberFormat="1" applyFont="1" applyFill="1" applyBorder="1" applyAlignment="1">
      <alignment horizontal="center" vertical="center"/>
    </xf>
    <xf numFmtId="3" fontId="23" fillId="0" borderId="55" xfId="0" applyNumberFormat="1" applyFont="1" applyFill="1" applyBorder="1" applyAlignment="1">
      <alignment horizontal="center" vertical="center"/>
    </xf>
    <xf numFmtId="3" fontId="19" fillId="0" borderId="123" xfId="0" applyNumberFormat="1" applyFont="1" applyFill="1" applyBorder="1" applyAlignment="1">
      <alignment horizontal="center" vertical="center"/>
    </xf>
    <xf numFmtId="3" fontId="57" fillId="0" borderId="172" xfId="0" applyNumberFormat="1" applyFont="1" applyFill="1" applyBorder="1" applyAlignment="1">
      <alignment horizontal="center" vertical="center" wrapText="1"/>
    </xf>
    <xf numFmtId="3" fontId="57" fillId="0" borderId="123" xfId="0" applyNumberFormat="1" applyFont="1" applyFill="1" applyBorder="1" applyAlignment="1">
      <alignment horizontal="center" vertical="center" wrapText="1"/>
    </xf>
    <xf numFmtId="3" fontId="19" fillId="0" borderId="172" xfId="0" applyNumberFormat="1" applyFont="1" applyFill="1" applyBorder="1" applyAlignment="1">
      <alignment horizontal="center" vertical="center"/>
    </xf>
    <xf numFmtId="3" fontId="57" fillId="0" borderId="126" xfId="0" applyNumberFormat="1" applyFont="1" applyFill="1" applyBorder="1" applyAlignment="1">
      <alignment horizontal="center" vertical="center" wrapText="1"/>
    </xf>
    <xf numFmtId="3" fontId="57" fillId="0" borderId="124" xfId="0" applyNumberFormat="1" applyFont="1" applyFill="1" applyBorder="1" applyAlignment="1">
      <alignment horizontal="center" vertical="center" wrapText="1"/>
    </xf>
    <xf numFmtId="3" fontId="57" fillId="0" borderId="125" xfId="0" applyNumberFormat="1" applyFont="1" applyFill="1" applyBorder="1" applyAlignment="1">
      <alignment horizontal="center" vertical="center" wrapText="1"/>
    </xf>
    <xf numFmtId="3" fontId="57" fillId="0" borderId="159" xfId="0" applyNumberFormat="1" applyFont="1" applyFill="1" applyBorder="1" applyAlignment="1">
      <alignment horizontal="center" vertical="center" wrapText="1"/>
    </xf>
    <xf numFmtId="3" fontId="19" fillId="0" borderId="173" xfId="0" applyNumberFormat="1" applyFont="1" applyFill="1" applyBorder="1" applyAlignment="1">
      <alignment horizontal="center" vertical="center"/>
    </xf>
    <xf numFmtId="3" fontId="27" fillId="0" borderId="63" xfId="0" applyNumberFormat="1" applyFont="1" applyFill="1" applyBorder="1" applyAlignment="1">
      <alignment horizontal="center" vertical="center" wrapText="1"/>
    </xf>
    <xf numFmtId="3" fontId="23" fillId="0" borderId="69" xfId="0" applyNumberFormat="1" applyFont="1" applyFill="1" applyBorder="1" applyAlignment="1">
      <alignment horizontal="center" vertical="center"/>
    </xf>
    <xf numFmtId="3" fontId="27" fillId="0" borderId="66" xfId="0" applyNumberFormat="1" applyFont="1" applyFill="1" applyBorder="1" applyAlignment="1">
      <alignment horizontal="center" vertical="center"/>
    </xf>
    <xf numFmtId="3" fontId="27" fillId="0" borderId="55" xfId="0" applyNumberFormat="1" applyFont="1" applyFill="1" applyBorder="1" applyAlignment="1">
      <alignment horizontal="center" vertical="center"/>
    </xf>
    <xf numFmtId="3" fontId="23" fillId="0" borderId="86" xfId="0" applyNumberFormat="1" applyFont="1" applyFill="1" applyBorder="1" applyAlignment="1">
      <alignment horizontal="center" vertical="center"/>
    </xf>
    <xf numFmtId="3" fontId="23" fillId="0" borderId="12" xfId="0" applyNumberFormat="1" applyFont="1" applyFill="1" applyBorder="1" applyAlignment="1">
      <alignment horizontal="center" vertical="center"/>
    </xf>
    <xf numFmtId="3" fontId="27" fillId="0" borderId="52" xfId="0" applyNumberFormat="1" applyFont="1" applyFill="1" applyBorder="1" applyAlignment="1">
      <alignment horizontal="center" vertical="center"/>
    </xf>
    <xf numFmtId="3" fontId="27" fillId="0" borderId="166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/>
    </xf>
    <xf numFmtId="3" fontId="23" fillId="0" borderId="69" xfId="0" applyNumberFormat="1" applyFont="1" applyFill="1" applyBorder="1" applyAlignment="1">
      <alignment horizontal="center" vertical="center" wrapText="1"/>
    </xf>
    <xf numFmtId="3" fontId="23" fillId="0" borderId="57" xfId="0" applyNumberFormat="1" applyFont="1" applyFill="1" applyBorder="1" applyAlignment="1">
      <alignment horizontal="center" vertical="center" wrapText="1"/>
    </xf>
    <xf numFmtId="3" fontId="23" fillId="0" borderId="139" xfId="0" applyNumberFormat="1" applyFont="1" applyFill="1" applyBorder="1" applyAlignment="1">
      <alignment horizontal="center" vertical="center" wrapText="1"/>
    </xf>
    <xf numFmtId="3" fontId="19" fillId="0" borderId="127" xfId="0" applyNumberFormat="1" applyFont="1" applyFill="1" applyBorder="1" applyAlignment="1">
      <alignment horizontal="center" vertical="center" wrapText="1"/>
    </xf>
    <xf numFmtId="3" fontId="19" fillId="0" borderId="173" xfId="42" applyNumberFormat="1" applyFont="1" applyFill="1" applyBorder="1" applyAlignment="1">
      <alignment horizontal="center" vertical="center"/>
    </xf>
    <xf numFmtId="3" fontId="21" fillId="0" borderId="135" xfId="42" applyNumberFormat="1" applyFont="1" applyFill="1" applyBorder="1" applyAlignment="1">
      <alignment horizontal="center" vertical="center" wrapText="1"/>
    </xf>
    <xf numFmtId="3" fontId="19" fillId="0" borderId="134" xfId="0" applyNumberFormat="1" applyFont="1" applyFill="1" applyBorder="1" applyAlignment="1">
      <alignment horizontal="center" vertical="center"/>
    </xf>
    <xf numFmtId="3" fontId="19" fillId="0" borderId="117" xfId="0" applyNumberFormat="1" applyFont="1" applyFill="1" applyBorder="1" applyAlignment="1">
      <alignment horizontal="center" vertical="center"/>
    </xf>
    <xf numFmtId="3" fontId="28" fillId="0" borderId="131" xfId="0" applyNumberFormat="1" applyFont="1" applyFill="1" applyBorder="1" applyAlignment="1">
      <alignment horizontal="center" vertical="center" wrapText="1"/>
    </xf>
    <xf numFmtId="3" fontId="28" fillId="0" borderId="49" xfId="0" applyNumberFormat="1" applyFont="1" applyFill="1" applyBorder="1" applyAlignment="1">
      <alignment horizontal="center" vertical="center" wrapText="1"/>
    </xf>
    <xf numFmtId="3" fontId="28" fillId="0" borderId="132" xfId="0" applyNumberFormat="1" applyFont="1" applyFill="1" applyBorder="1" applyAlignment="1">
      <alignment horizontal="center" vertical="center" wrapText="1"/>
    </xf>
    <xf numFmtId="3" fontId="28" fillId="0" borderId="68" xfId="0" applyNumberFormat="1" applyFont="1" applyFill="1" applyBorder="1" applyAlignment="1">
      <alignment horizontal="center" vertical="center" wrapText="1"/>
    </xf>
    <xf numFmtId="3" fontId="21" fillId="0" borderId="132" xfId="42" applyNumberFormat="1" applyFont="1" applyFill="1" applyBorder="1" applyAlignment="1">
      <alignment horizontal="center" vertical="center" wrapText="1"/>
    </xf>
    <xf numFmtId="3" fontId="21" fillId="0" borderId="68" xfId="42" applyNumberFormat="1" applyFont="1" applyFill="1" applyBorder="1" applyAlignment="1">
      <alignment horizontal="center" vertical="center" wrapText="1"/>
    </xf>
    <xf numFmtId="3" fontId="52" fillId="0" borderId="0" xfId="0" applyNumberFormat="1" applyFont="1" applyFill="1" applyBorder="1" applyAlignment="1">
      <alignment horizontal="center" vertical="center"/>
    </xf>
    <xf numFmtId="3" fontId="21" fillId="0" borderId="171" xfId="42" applyNumberFormat="1" applyFont="1" applyFill="1" applyBorder="1" applyAlignment="1">
      <alignment horizontal="center" vertical="center" wrapText="1"/>
    </xf>
    <xf numFmtId="3" fontId="21" fillId="0" borderId="64" xfId="42" applyNumberFormat="1" applyFont="1" applyFill="1" applyBorder="1" applyAlignment="1">
      <alignment horizontal="center" vertical="center" wrapText="1"/>
    </xf>
    <xf numFmtId="3" fontId="19" fillId="0" borderId="173" xfId="0" applyNumberFormat="1" applyFont="1" applyFill="1" applyBorder="1" applyAlignment="1">
      <alignment horizontal="center" vertical="center" wrapText="1"/>
    </xf>
    <xf numFmtId="3" fontId="19" fillId="0" borderId="63" xfId="0" applyNumberFormat="1" applyFont="1" applyFill="1" applyBorder="1" applyAlignment="1">
      <alignment horizontal="center" vertical="center" wrapText="1"/>
    </xf>
    <xf numFmtId="3" fontId="23" fillId="0" borderId="79" xfId="0" applyNumberFormat="1" applyFont="1" applyFill="1" applyBorder="1" applyAlignment="1">
      <alignment horizontal="center" vertical="center" wrapText="1"/>
    </xf>
    <xf numFmtId="3" fontId="28" fillId="0" borderId="72" xfId="0" applyNumberFormat="1" applyFont="1" applyFill="1" applyBorder="1" applyAlignment="1">
      <alignment horizontal="center" vertical="center" wrapText="1"/>
    </xf>
    <xf numFmtId="3" fontId="28" fillId="0" borderId="73" xfId="0" applyNumberFormat="1" applyFont="1" applyFill="1" applyBorder="1" applyAlignment="1">
      <alignment horizontal="center" vertical="center" wrapText="1"/>
    </xf>
    <xf numFmtId="3" fontId="19" fillId="0" borderId="131" xfId="42" applyNumberFormat="1" applyFont="1" applyFill="1" applyBorder="1" applyAlignment="1">
      <alignment horizontal="center" vertical="center"/>
    </xf>
    <xf numFmtId="3" fontId="56" fillId="0" borderId="0" xfId="42" applyNumberFormat="1" applyFont="1" applyFill="1" applyAlignment="1">
      <alignment horizontal="center"/>
    </xf>
    <xf numFmtId="3" fontId="19" fillId="0" borderId="0" xfId="42" applyNumberFormat="1" applyFont="1" applyFill="1" applyAlignment="1">
      <alignment horizontal="center" vertical="center"/>
    </xf>
    <xf numFmtId="3" fontId="19" fillId="0" borderId="0" xfId="42" applyNumberFormat="1" applyFont="1" applyFill="1" applyAlignment="1">
      <alignment horizontal="center" vertical="distributed"/>
    </xf>
    <xf numFmtId="3" fontId="19" fillId="0" borderId="0" xfId="42" applyNumberFormat="1" applyFont="1" applyFill="1" applyAlignment="1">
      <alignment horizontal="center"/>
    </xf>
    <xf numFmtId="3" fontId="19" fillId="0" borderId="66" xfId="42" applyNumberFormat="1" applyFont="1" applyFill="1" applyBorder="1" applyAlignment="1">
      <alignment horizontal="center" vertical="center" wrapText="1"/>
    </xf>
    <xf numFmtId="3" fontId="19" fillId="0" borderId="63" xfId="42" applyNumberFormat="1" applyFont="1" applyFill="1" applyBorder="1" applyAlignment="1">
      <alignment horizontal="center" vertical="center" wrapText="1"/>
    </xf>
    <xf numFmtId="3" fontId="19" fillId="0" borderId="127" xfId="42" applyNumberFormat="1" applyFont="1" applyFill="1" applyBorder="1" applyAlignment="1">
      <alignment horizontal="center" vertical="center"/>
    </xf>
    <xf numFmtId="3" fontId="19" fillId="0" borderId="116" xfId="42" applyNumberFormat="1" applyFont="1" applyFill="1" applyBorder="1" applyAlignment="1">
      <alignment horizontal="center" vertical="center"/>
    </xf>
    <xf numFmtId="3" fontId="19" fillId="0" borderId="135" xfId="42" applyNumberFormat="1" applyFont="1" applyFill="1" applyBorder="1" applyAlignment="1">
      <alignment horizontal="center" vertical="center" wrapText="1"/>
    </xf>
    <xf numFmtId="3" fontId="19" fillId="0" borderId="64" xfId="42" applyNumberFormat="1" applyFont="1" applyFill="1" applyBorder="1" applyAlignment="1">
      <alignment horizontal="center" vertical="center" wrapText="1"/>
    </xf>
    <xf numFmtId="3" fontId="19" fillId="0" borderId="173" xfId="42" applyNumberFormat="1" applyFont="1" applyFill="1" applyBorder="1" applyAlignment="1">
      <alignment horizontal="center"/>
    </xf>
    <xf numFmtId="3" fontId="19" fillId="0" borderId="116" xfId="42" applyNumberFormat="1" applyFont="1" applyFill="1" applyBorder="1" applyAlignment="1">
      <alignment horizontal="center"/>
    </xf>
    <xf numFmtId="3" fontId="19" fillId="0" borderId="107" xfId="42" applyNumberFormat="1" applyFont="1" applyFill="1" applyBorder="1" applyAlignment="1">
      <alignment horizontal="center" vertical="center" wrapText="1"/>
    </xf>
    <xf numFmtId="3" fontId="19" fillId="0" borderId="121" xfId="42" applyNumberFormat="1" applyFont="1" applyFill="1" applyBorder="1" applyAlignment="1">
      <alignment horizontal="center" vertical="center" wrapText="1"/>
    </xf>
    <xf numFmtId="3" fontId="19" fillId="0" borderId="178" xfId="42" applyNumberFormat="1" applyFont="1" applyFill="1" applyBorder="1" applyAlignment="1">
      <alignment horizontal="center" vertical="center"/>
    </xf>
    <xf numFmtId="3" fontId="19" fillId="0" borderId="0" xfId="42" applyNumberFormat="1" applyFont="1" applyFill="1" applyBorder="1" applyAlignment="1">
      <alignment horizontal="center" vertical="distributed"/>
    </xf>
    <xf numFmtId="3" fontId="19" fillId="0" borderId="0" xfId="42" applyNumberFormat="1" applyFont="1" applyFill="1" applyBorder="1" applyAlignment="1">
      <alignment horizontal="center" vertical="center"/>
    </xf>
    <xf numFmtId="3" fontId="19" fillId="0" borderId="127" xfId="42" applyNumberFormat="1" applyFont="1" applyFill="1" applyBorder="1" applyAlignment="1">
      <alignment horizontal="center"/>
    </xf>
    <xf numFmtId="3" fontId="19" fillId="0" borderId="55" xfId="42" applyNumberFormat="1" applyFont="1" applyFill="1" applyBorder="1" applyAlignment="1">
      <alignment horizontal="center" vertical="center" wrapText="1"/>
    </xf>
    <xf numFmtId="3" fontId="19" fillId="0" borderId="52" xfId="42" applyNumberFormat="1" applyFont="1" applyFill="1" applyBorder="1" applyAlignment="1">
      <alignment horizontal="center" vertical="center" wrapText="1"/>
    </xf>
    <xf numFmtId="3" fontId="19" fillId="0" borderId="80" xfId="42" applyNumberFormat="1" applyFont="1" applyFill="1" applyBorder="1" applyAlignment="1">
      <alignment horizontal="center" vertical="center" wrapText="1"/>
    </xf>
    <xf numFmtId="3" fontId="19" fillId="0" borderId="132" xfId="42" applyNumberFormat="1" applyFont="1" applyFill="1" applyBorder="1" applyAlignment="1">
      <alignment horizontal="center" vertical="center"/>
    </xf>
    <xf numFmtId="3" fontId="23" fillId="0" borderId="151" xfId="0" applyNumberFormat="1" applyFont="1" applyFill="1" applyBorder="1" applyAlignment="1">
      <alignment horizontal="center" vertical="center" wrapText="1"/>
    </xf>
    <xf numFmtId="3" fontId="21" fillId="0" borderId="127" xfId="42" applyNumberFormat="1" applyFont="1" applyFill="1" applyBorder="1" applyAlignment="1">
      <alignment horizontal="center"/>
    </xf>
    <xf numFmtId="3" fontId="21" fillId="0" borderId="116" xfId="42" applyNumberFormat="1" applyFont="1" applyFill="1" applyBorder="1" applyAlignment="1">
      <alignment horizontal="center"/>
    </xf>
    <xf numFmtId="3" fontId="21" fillId="0" borderId="173" xfId="42" applyNumberFormat="1" applyFont="1" applyFill="1" applyBorder="1" applyAlignment="1">
      <alignment horizontal="center"/>
    </xf>
    <xf numFmtId="3" fontId="23" fillId="0" borderId="52" xfId="0" applyNumberFormat="1" applyFont="1" applyFill="1" applyBorder="1" applyAlignment="1">
      <alignment horizontal="center" vertical="center"/>
    </xf>
    <xf numFmtId="3" fontId="23" fillId="0" borderId="80" xfId="0" applyNumberFormat="1" applyFont="1" applyFill="1" applyBorder="1" applyAlignment="1">
      <alignment horizontal="center" vertical="center"/>
    </xf>
    <xf numFmtId="3" fontId="57" fillId="0" borderId="157" xfId="0" applyNumberFormat="1" applyFont="1" applyFill="1" applyBorder="1" applyAlignment="1">
      <alignment horizontal="center" vertical="center" wrapText="1"/>
    </xf>
    <xf numFmtId="3" fontId="19" fillId="0" borderId="158" xfId="0" applyNumberFormat="1" applyFont="1" applyFill="1" applyBorder="1" applyAlignment="1">
      <alignment horizontal="center" vertical="center"/>
    </xf>
    <xf numFmtId="3" fontId="23" fillId="0" borderId="82" xfId="0" applyNumberFormat="1" applyFont="1" applyFill="1" applyBorder="1" applyAlignment="1">
      <alignment horizontal="center" vertical="center" wrapText="1"/>
    </xf>
    <xf numFmtId="3" fontId="58" fillId="0" borderId="0" xfId="42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93" xfId="0" applyFont="1" applyFill="1" applyBorder="1" applyAlignment="1">
      <alignment horizontal="center" vertical="center" wrapText="1"/>
    </xf>
    <xf numFmtId="0" fontId="23" fillId="0" borderId="151" xfId="0" applyFont="1" applyFill="1" applyBorder="1" applyAlignment="1">
      <alignment horizontal="center" vertical="center" wrapText="1"/>
    </xf>
    <xf numFmtId="0" fontId="23" fillId="0" borderId="119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center" vertical="center" wrapText="1"/>
    </xf>
    <xf numFmtId="0" fontId="23" fillId="0" borderId="82" xfId="0" applyFont="1" applyFill="1" applyBorder="1" applyAlignment="1">
      <alignment horizontal="center" vertical="center" wrapText="1"/>
    </xf>
    <xf numFmtId="165" fontId="23" fillId="0" borderId="93" xfId="0" applyNumberFormat="1" applyFont="1" applyBorder="1" applyAlignment="1">
      <alignment horizontal="center" vertical="center"/>
    </xf>
    <xf numFmtId="165" fontId="23" fillId="0" borderId="11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8" fillId="0" borderId="0" xfId="0" applyFont="1"/>
    <xf numFmtId="0" fontId="32" fillId="0" borderId="0" xfId="45" applyFont="1" applyAlignment="1" applyProtection="1">
      <alignment horizontal="center" wrapText="1"/>
    </xf>
    <xf numFmtId="0" fontId="19" fillId="0" borderId="0" xfId="0" applyFont="1"/>
    <xf numFmtId="165" fontId="23" fillId="55" borderId="91" xfId="0" applyNumberFormat="1" applyFont="1" applyFill="1" applyBorder="1" applyAlignment="1">
      <alignment horizontal="center" vertical="center"/>
    </xf>
    <xf numFmtId="165" fontId="23" fillId="55" borderId="95" xfId="0" applyNumberFormat="1" applyFont="1" applyFill="1" applyBorder="1" applyAlignment="1">
      <alignment horizontal="center" vertical="center"/>
    </xf>
    <xf numFmtId="0" fontId="23" fillId="55" borderId="93" xfId="0" applyFont="1" applyFill="1" applyBorder="1" applyAlignment="1">
      <alignment horizontal="center" vertical="center" wrapText="1"/>
    </xf>
    <xf numFmtId="0" fontId="23" fillId="55" borderId="151" xfId="0" applyFont="1" applyFill="1" applyBorder="1" applyAlignment="1">
      <alignment horizontal="center" vertical="center" wrapText="1"/>
    </xf>
    <xf numFmtId="165" fontId="23" fillId="0" borderId="92" xfId="0" applyNumberFormat="1" applyFont="1" applyFill="1" applyBorder="1" applyAlignment="1">
      <alignment horizontal="center" vertical="center"/>
    </xf>
    <xf numFmtId="165" fontId="23" fillId="0" borderId="17" xfId="0" applyNumberFormat="1" applyFont="1" applyFill="1" applyBorder="1" applyAlignment="1">
      <alignment horizontal="center" vertical="center"/>
    </xf>
    <xf numFmtId="165" fontId="23" fillId="0" borderId="151" xfId="0" applyNumberFormat="1" applyFont="1" applyBorder="1" applyAlignment="1">
      <alignment horizontal="center" vertical="center"/>
    </xf>
    <xf numFmtId="0" fontId="23" fillId="0" borderId="101" xfId="0" applyFont="1" applyBorder="1" applyAlignment="1">
      <alignment horizontal="center" vertical="center" wrapText="1"/>
    </xf>
    <xf numFmtId="0" fontId="23" fillId="0" borderId="152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1" fontId="28" fillId="0" borderId="154" xfId="0" applyNumberFormat="1" applyFont="1" applyFill="1" applyBorder="1"/>
  </cellXfs>
  <cellStyles count="222">
    <cellStyle name="20 % - Accent1" xfId="19" builtinId="30" customBuiltin="1"/>
    <cellStyle name="20 % - Accent1 2" xfId="46" xr:uid="{00000000-0005-0000-0000-000001000000}"/>
    <cellStyle name="20 % - Accent1 3" xfId="47" xr:uid="{00000000-0005-0000-0000-000002000000}"/>
    <cellStyle name="20 % - Accent2" xfId="23" builtinId="34" customBuiltin="1"/>
    <cellStyle name="20 % - Accent2 2" xfId="48" xr:uid="{00000000-0005-0000-0000-000004000000}"/>
    <cellStyle name="20 % - Accent2 3" xfId="49" xr:uid="{00000000-0005-0000-0000-000005000000}"/>
    <cellStyle name="20 % - Accent3" xfId="27" builtinId="38" customBuiltin="1"/>
    <cellStyle name="20 % - Accent3 2" xfId="50" xr:uid="{00000000-0005-0000-0000-000007000000}"/>
    <cellStyle name="20 % - Accent3 3" xfId="51" xr:uid="{00000000-0005-0000-0000-000008000000}"/>
    <cellStyle name="20 % - Accent4" xfId="31" builtinId="42" customBuiltin="1"/>
    <cellStyle name="20 % - Accent4 2" xfId="52" xr:uid="{00000000-0005-0000-0000-00000A000000}"/>
    <cellStyle name="20 % - Accent4 3" xfId="53" xr:uid="{00000000-0005-0000-0000-00000B000000}"/>
    <cellStyle name="20 % - Accent5" xfId="35" builtinId="46" customBuiltin="1"/>
    <cellStyle name="20 % - Accent5 2" xfId="54" xr:uid="{00000000-0005-0000-0000-00000D000000}"/>
    <cellStyle name="20 % - Accent5 3" xfId="55" xr:uid="{00000000-0005-0000-0000-00000E000000}"/>
    <cellStyle name="20 % - Accent6" xfId="39" builtinId="50" customBuiltin="1"/>
    <cellStyle name="20 % - Accent6 2" xfId="56" xr:uid="{00000000-0005-0000-0000-000010000000}"/>
    <cellStyle name="20 % - Accent6 3" xfId="57" xr:uid="{00000000-0005-0000-0000-000011000000}"/>
    <cellStyle name="40 % - Accent1" xfId="20" builtinId="31" customBuiltin="1"/>
    <cellStyle name="40 % - Accent1 2" xfId="58" xr:uid="{00000000-0005-0000-0000-000013000000}"/>
    <cellStyle name="40 % - Accent1 3" xfId="59" xr:uid="{00000000-0005-0000-0000-000014000000}"/>
    <cellStyle name="40 % - Accent2" xfId="24" builtinId="35" customBuiltin="1"/>
    <cellStyle name="40 % - Accent2 2" xfId="60" xr:uid="{00000000-0005-0000-0000-000016000000}"/>
    <cellStyle name="40 % - Accent2 3" xfId="61" xr:uid="{00000000-0005-0000-0000-000017000000}"/>
    <cellStyle name="40 % - Accent3" xfId="28" builtinId="39" customBuiltin="1"/>
    <cellStyle name="40 % - Accent3 2" xfId="62" xr:uid="{00000000-0005-0000-0000-000019000000}"/>
    <cellStyle name="40 % - Accent3 3" xfId="63" xr:uid="{00000000-0005-0000-0000-00001A000000}"/>
    <cellStyle name="40 % - Accent4" xfId="32" builtinId="43" customBuiltin="1"/>
    <cellStyle name="40 % - Accent4 2" xfId="64" xr:uid="{00000000-0005-0000-0000-00001C000000}"/>
    <cellStyle name="40 % - Accent4 3" xfId="65" xr:uid="{00000000-0005-0000-0000-00001D000000}"/>
    <cellStyle name="40 % - Accent5" xfId="36" builtinId="47" customBuiltin="1"/>
    <cellStyle name="40 % - Accent5 2" xfId="66" xr:uid="{00000000-0005-0000-0000-00001F000000}"/>
    <cellStyle name="40 % - Accent5 3" xfId="67" xr:uid="{00000000-0005-0000-0000-000020000000}"/>
    <cellStyle name="40 % - Accent6" xfId="40" builtinId="51" customBuiltin="1"/>
    <cellStyle name="40 % - Accent6 2" xfId="68" xr:uid="{00000000-0005-0000-0000-000022000000}"/>
    <cellStyle name="40 % - Accent6 3" xfId="69" xr:uid="{00000000-0005-0000-0000-000023000000}"/>
    <cellStyle name="60 % - Accent1" xfId="21" builtinId="32" customBuiltin="1"/>
    <cellStyle name="60 % - Accent1 2" xfId="70" xr:uid="{00000000-0005-0000-0000-000025000000}"/>
    <cellStyle name="60 % - Accent1 3" xfId="71" xr:uid="{00000000-0005-0000-0000-000026000000}"/>
    <cellStyle name="60 % - Accent2" xfId="25" builtinId="36" customBuiltin="1"/>
    <cellStyle name="60 % - Accent2 2" xfId="72" xr:uid="{00000000-0005-0000-0000-000028000000}"/>
    <cellStyle name="60 % - Accent2 3" xfId="73" xr:uid="{00000000-0005-0000-0000-000029000000}"/>
    <cellStyle name="60 % - Accent3" xfId="29" builtinId="40" customBuiltin="1"/>
    <cellStyle name="60 % - Accent3 2" xfId="74" xr:uid="{00000000-0005-0000-0000-00002B000000}"/>
    <cellStyle name="60 % - Accent3 3" xfId="75" xr:uid="{00000000-0005-0000-0000-00002C000000}"/>
    <cellStyle name="60 % - Accent4" xfId="33" builtinId="44" customBuiltin="1"/>
    <cellStyle name="60 % - Accent4 2" xfId="76" xr:uid="{00000000-0005-0000-0000-00002E000000}"/>
    <cellStyle name="60 % - Accent4 3" xfId="77" xr:uid="{00000000-0005-0000-0000-00002F000000}"/>
    <cellStyle name="60 % - Accent5" xfId="37" builtinId="48" customBuiltin="1"/>
    <cellStyle name="60 % - Accent5 2" xfId="78" xr:uid="{00000000-0005-0000-0000-000031000000}"/>
    <cellStyle name="60 % - Accent5 3" xfId="79" xr:uid="{00000000-0005-0000-0000-000032000000}"/>
    <cellStyle name="60 % - Accent6" xfId="41" builtinId="52" customBuiltin="1"/>
    <cellStyle name="60 % - Accent6 2" xfId="80" xr:uid="{00000000-0005-0000-0000-000034000000}"/>
    <cellStyle name="60 % - Accent6 3" xfId="81" xr:uid="{00000000-0005-0000-0000-000035000000}"/>
    <cellStyle name="Accent1" xfId="18" builtinId="29" customBuiltin="1"/>
    <cellStyle name="Accent1 2" xfId="82" xr:uid="{00000000-0005-0000-0000-000037000000}"/>
    <cellStyle name="Accent1 3" xfId="83" xr:uid="{00000000-0005-0000-0000-000038000000}"/>
    <cellStyle name="Accent2" xfId="22" builtinId="33" customBuiltin="1"/>
    <cellStyle name="Accent2 2" xfId="84" xr:uid="{00000000-0005-0000-0000-00003A000000}"/>
    <cellStyle name="Accent2 3" xfId="85" xr:uid="{00000000-0005-0000-0000-00003B000000}"/>
    <cellStyle name="Accent3" xfId="26" builtinId="37" customBuiltin="1"/>
    <cellStyle name="Accent3 2" xfId="86" xr:uid="{00000000-0005-0000-0000-00003D000000}"/>
    <cellStyle name="Accent3 3" xfId="87" xr:uid="{00000000-0005-0000-0000-00003E000000}"/>
    <cellStyle name="Accent4" xfId="30" builtinId="41" customBuiltin="1"/>
    <cellStyle name="Accent4 2" xfId="88" xr:uid="{00000000-0005-0000-0000-000040000000}"/>
    <cellStyle name="Accent4 3" xfId="89" xr:uid="{00000000-0005-0000-0000-000041000000}"/>
    <cellStyle name="Accent5" xfId="34" builtinId="45" customBuiltin="1"/>
    <cellStyle name="Accent5 2" xfId="90" xr:uid="{00000000-0005-0000-0000-000043000000}"/>
    <cellStyle name="Accent5 3" xfId="91" xr:uid="{00000000-0005-0000-0000-000044000000}"/>
    <cellStyle name="Accent6" xfId="38" builtinId="49" customBuiltin="1"/>
    <cellStyle name="Accent6 2" xfId="92" xr:uid="{00000000-0005-0000-0000-000046000000}"/>
    <cellStyle name="Accent6 3" xfId="93" xr:uid="{00000000-0005-0000-0000-000047000000}"/>
    <cellStyle name="Année" xfId="94" xr:uid="{00000000-0005-0000-0000-000048000000}"/>
    <cellStyle name="Avertissement" xfId="14" builtinId="11" customBuiltin="1"/>
    <cellStyle name="Avertissement 2" xfId="95" xr:uid="{00000000-0005-0000-0000-00004A000000}"/>
    <cellStyle name="Avertissement 3" xfId="96" xr:uid="{00000000-0005-0000-0000-00004B000000}"/>
    <cellStyle name="Calcul" xfId="11" builtinId="22" customBuiltin="1"/>
    <cellStyle name="Calcul 2" xfId="97" xr:uid="{00000000-0005-0000-0000-00004D000000}"/>
    <cellStyle name="Calcul 2 2" xfId="199" xr:uid="{00000000-0005-0000-0000-00004E000000}"/>
    <cellStyle name="Calcul 2 3" xfId="198" xr:uid="{00000000-0005-0000-0000-00004F000000}"/>
    <cellStyle name="Calcul 3" xfId="98" xr:uid="{00000000-0005-0000-0000-000050000000}"/>
    <cellStyle name="Calcul 3 2" xfId="200" xr:uid="{00000000-0005-0000-0000-000051000000}"/>
    <cellStyle name="Calcul 3 3" xfId="197" xr:uid="{00000000-0005-0000-0000-000052000000}"/>
    <cellStyle name="Cellule liée" xfId="12" builtinId="24" customBuiltin="1"/>
    <cellStyle name="Cellule liée 2" xfId="99" xr:uid="{00000000-0005-0000-0000-000054000000}"/>
    <cellStyle name="Cellule liée 3" xfId="100" xr:uid="{00000000-0005-0000-0000-000055000000}"/>
    <cellStyle name="Comma0" xfId="101" xr:uid="{00000000-0005-0000-0000-000056000000}"/>
    <cellStyle name="Commentaire 2" xfId="102" xr:uid="{00000000-0005-0000-0000-000058000000}"/>
    <cellStyle name="Commentaire 2 2" xfId="103" xr:uid="{00000000-0005-0000-0000-000059000000}"/>
    <cellStyle name="Commentaire 2 2 2" xfId="202" xr:uid="{00000000-0005-0000-0000-00005A000000}"/>
    <cellStyle name="Commentaire 2 2 3" xfId="196" xr:uid="{00000000-0005-0000-0000-00005B000000}"/>
    <cellStyle name="Commentaire 2 3" xfId="104" xr:uid="{00000000-0005-0000-0000-00005C000000}"/>
    <cellStyle name="Commentaire 2 3 2" xfId="203" xr:uid="{00000000-0005-0000-0000-00005D000000}"/>
    <cellStyle name="Commentaire 2 3 3" xfId="195" xr:uid="{00000000-0005-0000-0000-00005E000000}"/>
    <cellStyle name="Commentaire 2 4" xfId="105" xr:uid="{00000000-0005-0000-0000-00005F000000}"/>
    <cellStyle name="Commentaire 2 4 2" xfId="204" xr:uid="{00000000-0005-0000-0000-000060000000}"/>
    <cellStyle name="Commentaire 2 4 3" xfId="186" xr:uid="{00000000-0005-0000-0000-000061000000}"/>
    <cellStyle name="Commentaire 2 5" xfId="106" xr:uid="{00000000-0005-0000-0000-000062000000}"/>
    <cellStyle name="Commentaire 2 5 2" xfId="205" xr:uid="{00000000-0005-0000-0000-000063000000}"/>
    <cellStyle name="Commentaire 2 5 3" xfId="194" xr:uid="{00000000-0005-0000-0000-000064000000}"/>
    <cellStyle name="Commentaire 2 6" xfId="201" xr:uid="{00000000-0005-0000-0000-000065000000}"/>
    <cellStyle name="Commentaire 2 7" xfId="187" xr:uid="{00000000-0005-0000-0000-000066000000}"/>
    <cellStyle name="Commentaire 3" xfId="107" xr:uid="{00000000-0005-0000-0000-000067000000}"/>
    <cellStyle name="Commentaire 3 2" xfId="108" xr:uid="{00000000-0005-0000-0000-000068000000}"/>
    <cellStyle name="Commentaire 3 2 2" xfId="207" xr:uid="{00000000-0005-0000-0000-000069000000}"/>
    <cellStyle name="Commentaire 3 2 3" xfId="185" xr:uid="{00000000-0005-0000-0000-00006A000000}"/>
    <cellStyle name="Commentaire 3 3" xfId="109" xr:uid="{00000000-0005-0000-0000-00006B000000}"/>
    <cellStyle name="Commentaire 3 3 2" xfId="208" xr:uid="{00000000-0005-0000-0000-00006C000000}"/>
    <cellStyle name="Commentaire 3 3 3" xfId="192" xr:uid="{00000000-0005-0000-0000-00006D000000}"/>
    <cellStyle name="Commentaire 3 4" xfId="110" xr:uid="{00000000-0005-0000-0000-00006E000000}"/>
    <cellStyle name="Commentaire 3 4 2" xfId="209" xr:uid="{00000000-0005-0000-0000-00006F000000}"/>
    <cellStyle name="Commentaire 3 4 3" xfId="191" xr:uid="{00000000-0005-0000-0000-000070000000}"/>
    <cellStyle name="Commentaire 3 5" xfId="111" xr:uid="{00000000-0005-0000-0000-000071000000}"/>
    <cellStyle name="Commentaire 3 5 2" xfId="210" xr:uid="{00000000-0005-0000-0000-000072000000}"/>
    <cellStyle name="Commentaire 3 5 3" xfId="188" xr:uid="{00000000-0005-0000-0000-000073000000}"/>
    <cellStyle name="Commentaire 3 6" xfId="206" xr:uid="{00000000-0005-0000-0000-000074000000}"/>
    <cellStyle name="Commentaire 3 7" xfId="193" xr:uid="{00000000-0005-0000-0000-000075000000}"/>
    <cellStyle name="Entrée" xfId="9" builtinId="20" customBuiltin="1"/>
    <cellStyle name="Entrée 2" xfId="112" xr:uid="{00000000-0005-0000-0000-000077000000}"/>
    <cellStyle name="Entrée 2 2" xfId="211" xr:uid="{00000000-0005-0000-0000-000078000000}"/>
    <cellStyle name="Entrée 2 3" xfId="190" xr:uid="{00000000-0005-0000-0000-000079000000}"/>
    <cellStyle name="Entrée 3" xfId="113" xr:uid="{00000000-0005-0000-0000-00007A000000}"/>
    <cellStyle name="Entrée 3 2" xfId="212" xr:uid="{00000000-0005-0000-0000-00007B000000}"/>
    <cellStyle name="Entrée 3 3" xfId="189" xr:uid="{00000000-0005-0000-0000-00007C000000}"/>
    <cellStyle name="Insatisfaisant" xfId="7" builtinId="27" customBuiltin="1"/>
    <cellStyle name="Insatisfaisant 2" xfId="114" xr:uid="{00000000-0005-0000-0000-00007E000000}"/>
    <cellStyle name="Insatisfaisant 3" xfId="115" xr:uid="{00000000-0005-0000-0000-00007F000000}"/>
    <cellStyle name="Lien hypertexte" xfId="45" builtinId="8"/>
    <cellStyle name="Milliers" xfId="184" builtinId="3"/>
    <cellStyle name="Neutre" xfId="8" builtinId="28" customBuiltin="1"/>
    <cellStyle name="Neutre 2" xfId="116" xr:uid="{00000000-0005-0000-0000-000083000000}"/>
    <cellStyle name="Neutre 3" xfId="117" xr:uid="{00000000-0005-0000-0000-000084000000}"/>
    <cellStyle name="Normal" xfId="0" builtinId="0"/>
    <cellStyle name="Normal 10" xfId="118" xr:uid="{00000000-0005-0000-0000-000086000000}"/>
    <cellStyle name="Normal 11" xfId="119" xr:uid="{00000000-0005-0000-0000-000087000000}"/>
    <cellStyle name="Normal 2" xfId="42" xr:uid="{00000000-0005-0000-0000-000088000000}"/>
    <cellStyle name="Normal 2 10" xfId="120" xr:uid="{00000000-0005-0000-0000-000089000000}"/>
    <cellStyle name="Normal 2 11" xfId="121" xr:uid="{00000000-0005-0000-0000-00008A000000}"/>
    <cellStyle name="Normal 2 12" xfId="122" xr:uid="{00000000-0005-0000-0000-00008B000000}"/>
    <cellStyle name="Normal 2 13" xfId="123" xr:uid="{00000000-0005-0000-0000-00008C000000}"/>
    <cellStyle name="Normal 2 14" xfId="124" xr:uid="{00000000-0005-0000-0000-00008D000000}"/>
    <cellStyle name="Normal 2 15" xfId="125" xr:uid="{00000000-0005-0000-0000-00008E000000}"/>
    <cellStyle name="Normal 2 16" xfId="126" xr:uid="{00000000-0005-0000-0000-00008F000000}"/>
    <cellStyle name="Normal 2 17" xfId="127" xr:uid="{00000000-0005-0000-0000-000090000000}"/>
    <cellStyle name="Normal 2 18" xfId="128" xr:uid="{00000000-0005-0000-0000-000091000000}"/>
    <cellStyle name="Normal 2 2" xfId="129" xr:uid="{00000000-0005-0000-0000-000092000000}"/>
    <cellStyle name="Normal 2 3" xfId="130" xr:uid="{00000000-0005-0000-0000-000093000000}"/>
    <cellStyle name="Normal 2 4" xfId="131" xr:uid="{00000000-0005-0000-0000-000094000000}"/>
    <cellStyle name="Normal 2 5" xfId="132" xr:uid="{00000000-0005-0000-0000-000095000000}"/>
    <cellStyle name="Normal 2 6" xfId="133" xr:uid="{00000000-0005-0000-0000-000096000000}"/>
    <cellStyle name="Normal 2 7" xfId="134" xr:uid="{00000000-0005-0000-0000-000097000000}"/>
    <cellStyle name="Normal 2 8" xfId="135" xr:uid="{00000000-0005-0000-0000-000098000000}"/>
    <cellStyle name="Normal 2 9" xfId="136" xr:uid="{00000000-0005-0000-0000-000099000000}"/>
    <cellStyle name="Normal 3" xfId="43" xr:uid="{00000000-0005-0000-0000-00009A000000}"/>
    <cellStyle name="Normal 3 2" xfId="44" xr:uid="{00000000-0005-0000-0000-00009B000000}"/>
    <cellStyle name="Normal 3 3" xfId="137" xr:uid="{00000000-0005-0000-0000-00009C000000}"/>
    <cellStyle name="Normal 3 4" xfId="138" xr:uid="{00000000-0005-0000-0000-00009D000000}"/>
    <cellStyle name="Normal 3 5" xfId="139" xr:uid="{00000000-0005-0000-0000-00009E000000}"/>
    <cellStyle name="Normal 3 6" xfId="140" xr:uid="{00000000-0005-0000-0000-00009F000000}"/>
    <cellStyle name="Normal 3 7" xfId="141" xr:uid="{00000000-0005-0000-0000-0000A0000000}"/>
    <cellStyle name="Normal 3 8" xfId="142" xr:uid="{00000000-0005-0000-0000-0000A1000000}"/>
    <cellStyle name="Normal 4" xfId="143" xr:uid="{00000000-0005-0000-0000-0000A2000000}"/>
    <cellStyle name="Normal 4 2" xfId="144" xr:uid="{00000000-0005-0000-0000-0000A3000000}"/>
    <cellStyle name="Normal 4 3" xfId="145" xr:uid="{00000000-0005-0000-0000-0000A4000000}"/>
    <cellStyle name="Normal 4 4" xfId="146" xr:uid="{00000000-0005-0000-0000-0000A5000000}"/>
    <cellStyle name="Normal 4 5" xfId="147" xr:uid="{00000000-0005-0000-0000-0000A6000000}"/>
    <cellStyle name="Normal 5" xfId="148" xr:uid="{00000000-0005-0000-0000-0000A7000000}"/>
    <cellStyle name="Normal 5 2" xfId="149" xr:uid="{00000000-0005-0000-0000-0000A8000000}"/>
    <cellStyle name="Normal 5 3" xfId="150" xr:uid="{00000000-0005-0000-0000-0000A9000000}"/>
    <cellStyle name="Normal 5 4" xfId="151" xr:uid="{00000000-0005-0000-0000-0000AA000000}"/>
    <cellStyle name="Normal 5 5" xfId="152" xr:uid="{00000000-0005-0000-0000-0000AB000000}"/>
    <cellStyle name="Normal 6" xfId="153" xr:uid="{00000000-0005-0000-0000-0000AC000000}"/>
    <cellStyle name="Normal 6 2" xfId="154" xr:uid="{00000000-0005-0000-0000-0000AD000000}"/>
    <cellStyle name="Normal 6 3" xfId="155" xr:uid="{00000000-0005-0000-0000-0000AE000000}"/>
    <cellStyle name="Normal 6 4" xfId="156" xr:uid="{00000000-0005-0000-0000-0000AF000000}"/>
    <cellStyle name="Normal 6 5" xfId="157" xr:uid="{00000000-0005-0000-0000-0000B0000000}"/>
    <cellStyle name="Normal 7" xfId="158" xr:uid="{00000000-0005-0000-0000-0000B1000000}"/>
    <cellStyle name="Normal 7 2" xfId="159" xr:uid="{00000000-0005-0000-0000-0000B2000000}"/>
    <cellStyle name="Normal 7 3" xfId="160" xr:uid="{00000000-0005-0000-0000-0000B3000000}"/>
    <cellStyle name="Normal 7 4" xfId="161" xr:uid="{00000000-0005-0000-0000-0000B4000000}"/>
    <cellStyle name="Normal 8" xfId="162" xr:uid="{00000000-0005-0000-0000-0000B5000000}"/>
    <cellStyle name="Normal 9" xfId="163" xr:uid="{00000000-0005-0000-0000-0000B6000000}"/>
    <cellStyle name="Note" xfId="15" builtinId="10" customBuiltin="1"/>
    <cellStyle name="Pourcentage" xfId="221" builtinId="5"/>
    <cellStyle name="Satisfaisant" xfId="6" builtinId="26" customBuiltin="1"/>
    <cellStyle name="Satisfaisant 2" xfId="164" xr:uid="{00000000-0005-0000-0000-0000B9000000}"/>
    <cellStyle name="Satisfaisant 3" xfId="165" xr:uid="{00000000-0005-0000-0000-0000BA000000}"/>
    <cellStyle name="Sortie" xfId="10" builtinId="21" customBuiltin="1"/>
    <cellStyle name="Sortie 2" xfId="166" xr:uid="{00000000-0005-0000-0000-0000BC000000}"/>
    <cellStyle name="Sortie 2 2" xfId="213" xr:uid="{00000000-0005-0000-0000-0000BD000000}"/>
    <cellStyle name="Sortie 2 3" xfId="217" xr:uid="{00000000-0005-0000-0000-0000BE000000}"/>
    <cellStyle name="Sortie 3" xfId="167" xr:uid="{00000000-0005-0000-0000-0000BF000000}"/>
    <cellStyle name="Sortie 3 2" xfId="214" xr:uid="{00000000-0005-0000-0000-0000C0000000}"/>
    <cellStyle name="Sortie 3 3" xfId="218" xr:uid="{00000000-0005-0000-0000-0000C1000000}"/>
    <cellStyle name="Texte explicatif" xfId="16" builtinId="53" customBuiltin="1"/>
    <cellStyle name="Texte explicatif 2" xfId="168" xr:uid="{00000000-0005-0000-0000-0000C3000000}"/>
    <cellStyle name="Texte explicatif 3" xfId="169" xr:uid="{00000000-0005-0000-0000-0000C4000000}"/>
    <cellStyle name="Titre" xfId="1" builtinId="15" customBuiltin="1"/>
    <cellStyle name="Titre 2" xfId="170" xr:uid="{00000000-0005-0000-0000-0000C6000000}"/>
    <cellStyle name="Titre 3" xfId="171" xr:uid="{00000000-0005-0000-0000-0000C7000000}"/>
    <cellStyle name="Titre 1" xfId="2" builtinId="16" customBuiltin="1"/>
    <cellStyle name="Titre 1 2" xfId="172" xr:uid="{00000000-0005-0000-0000-0000C9000000}"/>
    <cellStyle name="Titre 1 3" xfId="173" xr:uid="{00000000-0005-0000-0000-0000CA000000}"/>
    <cellStyle name="Titre 2" xfId="3" builtinId="17" customBuiltin="1"/>
    <cellStyle name="Titre 2 2" xfId="174" xr:uid="{00000000-0005-0000-0000-0000CC000000}"/>
    <cellStyle name="Titre 2 3" xfId="175" xr:uid="{00000000-0005-0000-0000-0000CD000000}"/>
    <cellStyle name="Titre 3" xfId="4" builtinId="18" customBuiltin="1"/>
    <cellStyle name="Titre 3 2" xfId="176" xr:uid="{00000000-0005-0000-0000-0000CF000000}"/>
    <cellStyle name="Titre 3 3" xfId="177" xr:uid="{00000000-0005-0000-0000-0000D0000000}"/>
    <cellStyle name="Titre 4" xfId="5" builtinId="19" customBuiltin="1"/>
    <cellStyle name="Titre 4 2" xfId="178" xr:uid="{00000000-0005-0000-0000-0000D2000000}"/>
    <cellStyle name="Titre 4 3" xfId="179" xr:uid="{00000000-0005-0000-0000-0000D3000000}"/>
    <cellStyle name="Total" xfId="17" builtinId="25" customBuiltin="1"/>
    <cellStyle name="Total 2" xfId="180" xr:uid="{00000000-0005-0000-0000-0000D5000000}"/>
    <cellStyle name="Total 2 2" xfId="215" xr:uid="{00000000-0005-0000-0000-0000D6000000}"/>
    <cellStyle name="Total 2 3" xfId="219" xr:uid="{00000000-0005-0000-0000-0000D7000000}"/>
    <cellStyle name="Total 3" xfId="181" xr:uid="{00000000-0005-0000-0000-0000D8000000}"/>
    <cellStyle name="Total 3 2" xfId="216" xr:uid="{00000000-0005-0000-0000-0000D9000000}"/>
    <cellStyle name="Total 3 3" xfId="220" xr:uid="{00000000-0005-0000-0000-0000DA000000}"/>
    <cellStyle name="Vérification" xfId="13" builtinId="23" customBuiltin="1"/>
    <cellStyle name="Vérification 2" xfId="182" xr:uid="{00000000-0005-0000-0000-0000DC000000}"/>
    <cellStyle name="Vérification 3" xfId="183" xr:uid="{00000000-0005-0000-0000-0000D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7"/>
  <sheetViews>
    <sheetView showZeros="0" topLeftCell="A38" zoomScale="90" zoomScaleNormal="90" workbookViewId="0">
      <selection activeCell="B85" sqref="B85:S85"/>
    </sheetView>
  </sheetViews>
  <sheetFormatPr baseColWidth="10" defaultColWidth="9" defaultRowHeight="14.4"/>
  <cols>
    <col min="1" max="1" width="24.109375" style="79" customWidth="1"/>
    <col min="2" max="2" width="7.44140625" style="79" customWidth="1"/>
    <col min="3" max="3" width="6.88671875" style="79" customWidth="1"/>
    <col min="4" max="4" width="6" style="79" customWidth="1"/>
    <col min="5" max="5" width="8.6640625" style="79" customWidth="1"/>
    <col min="6" max="6" width="11.88671875" style="79" customWidth="1"/>
    <col min="7" max="7" width="9.6640625" style="79" customWidth="1"/>
    <col min="8" max="8" width="8.6640625" style="79" customWidth="1"/>
    <col min="9" max="9" width="7.88671875" style="79" customWidth="1"/>
    <col min="10" max="10" width="8.33203125" style="79" customWidth="1"/>
    <col min="11" max="11" width="7.109375" style="79" customWidth="1"/>
    <col min="12" max="12" width="9.109375" style="79" customWidth="1"/>
    <col min="13" max="13" width="6.88671875" style="79" customWidth="1"/>
    <col min="14" max="14" width="6.33203125" style="79" customWidth="1"/>
    <col min="15" max="15" width="7.88671875" style="79" customWidth="1"/>
    <col min="16" max="16" width="8.88671875" style="79" customWidth="1"/>
    <col min="17" max="17" width="7" style="79" customWidth="1"/>
    <col min="18" max="18" width="6.44140625" style="79" customWidth="1"/>
    <col min="19" max="19" width="7.88671875" style="79" customWidth="1"/>
    <col min="20" max="22" width="8.6640625" style="79" customWidth="1"/>
    <col min="23" max="16384" width="9" style="79"/>
  </cols>
  <sheetData>
    <row r="1" spans="1:19" ht="32.25" customHeight="1">
      <c r="A1" s="632" t="s">
        <v>392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</row>
    <row r="2" spans="1:19" s="98" customFormat="1" ht="13.8">
      <c r="A2" s="633" t="s">
        <v>412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</row>
    <row r="3" spans="1:19" s="98" customFormat="1" ht="12.75" customHeight="1" thickBot="1">
      <c r="A3" s="633" t="s">
        <v>3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</row>
    <row r="4" spans="1:19" s="98" customFormat="1" ht="15" customHeight="1">
      <c r="A4" s="634" t="s">
        <v>4</v>
      </c>
      <c r="B4" s="636" t="s">
        <v>393</v>
      </c>
      <c r="C4" s="637"/>
      <c r="D4" s="637"/>
      <c r="E4" s="638"/>
      <c r="F4" s="649" t="s">
        <v>394</v>
      </c>
      <c r="G4" s="650"/>
      <c r="H4" s="650"/>
      <c r="I4" s="650"/>
      <c r="J4" s="650"/>
      <c r="K4" s="651"/>
      <c r="L4" s="636" t="s">
        <v>395</v>
      </c>
      <c r="M4" s="642"/>
      <c r="N4" s="642"/>
      <c r="O4" s="643"/>
      <c r="P4" s="636" t="s">
        <v>396</v>
      </c>
      <c r="Q4" s="642"/>
      <c r="R4" s="642"/>
      <c r="S4" s="643"/>
    </row>
    <row r="5" spans="1:19" s="98" customFormat="1" ht="39.75" customHeight="1">
      <c r="A5" s="635"/>
      <c r="B5" s="639"/>
      <c r="C5" s="640"/>
      <c r="D5" s="640"/>
      <c r="E5" s="641"/>
      <c r="F5" s="644" t="s">
        <v>397</v>
      </c>
      <c r="G5" s="645"/>
      <c r="H5" s="645"/>
      <c r="I5" s="645"/>
      <c r="J5" s="647" t="s">
        <v>401</v>
      </c>
      <c r="K5" s="648"/>
      <c r="L5" s="644"/>
      <c r="M5" s="645"/>
      <c r="N5" s="645"/>
      <c r="O5" s="646"/>
      <c r="P5" s="644"/>
      <c r="Q5" s="645"/>
      <c r="R5" s="645"/>
      <c r="S5" s="646"/>
    </row>
    <row r="6" spans="1:19" s="98" customFormat="1" ht="39.75" customHeight="1">
      <c r="A6" s="635"/>
      <c r="B6" s="453" t="s">
        <v>398</v>
      </c>
      <c r="C6" s="454" t="s">
        <v>324</v>
      </c>
      <c r="D6" s="454" t="s">
        <v>220</v>
      </c>
      <c r="E6" s="455" t="s">
        <v>399</v>
      </c>
      <c r="F6" s="453" t="s">
        <v>398</v>
      </c>
      <c r="G6" s="454" t="s">
        <v>324</v>
      </c>
      <c r="H6" s="454" t="s">
        <v>220</v>
      </c>
      <c r="I6" s="454" t="s">
        <v>400</v>
      </c>
      <c r="J6" s="454" t="s">
        <v>398</v>
      </c>
      <c r="K6" s="455" t="s">
        <v>324</v>
      </c>
      <c r="L6" s="453" t="s">
        <v>398</v>
      </c>
      <c r="M6" s="454" t="s">
        <v>324</v>
      </c>
      <c r="N6" s="454" t="s">
        <v>220</v>
      </c>
      <c r="O6" s="455" t="s">
        <v>400</v>
      </c>
      <c r="P6" s="453" t="s">
        <v>398</v>
      </c>
      <c r="Q6" s="454" t="s">
        <v>324</v>
      </c>
      <c r="R6" s="454" t="s">
        <v>220</v>
      </c>
      <c r="S6" s="455" t="s">
        <v>400</v>
      </c>
    </row>
    <row r="7" spans="1:19" s="98" customFormat="1" ht="13.8">
      <c r="A7" s="447" t="s">
        <v>17</v>
      </c>
      <c r="B7" s="457">
        <f>+'PRESCO PUB'!L7</f>
        <v>2194</v>
      </c>
      <c r="C7" s="458">
        <f>+'PRESCO PUB'!V7</f>
        <v>53</v>
      </c>
      <c r="D7" s="458">
        <f>+'PRESCO PUB'!Q7</f>
        <v>68</v>
      </c>
      <c r="E7" s="459">
        <f>+'PRESCO PUB'!W7</f>
        <v>61</v>
      </c>
      <c r="F7" s="457">
        <f>+'NIV1 PUBLIC  '!M8</f>
        <v>181397</v>
      </c>
      <c r="G7" s="458">
        <f>+'NIV1 PUBLIC  '!BJ8</f>
        <v>4655</v>
      </c>
      <c r="H7" s="458">
        <f>+'NIV1 PUBLIC  '!BB8</f>
        <v>4489</v>
      </c>
      <c r="I7" s="458">
        <f>+'NIV1 PUBLIC  '!BC8</f>
        <v>1094</v>
      </c>
      <c r="J7" s="458">
        <f>+'NIV1 PUBLIC  '!O8+'NIV1 PUBLIC  '!R8</f>
        <v>17693</v>
      </c>
      <c r="K7" s="459">
        <f>+'NIV1 PUBLIC  '!BK8</f>
        <v>316</v>
      </c>
      <c r="L7" s="457">
        <f>+'NIVEAU II pub'!N7</f>
        <v>32990</v>
      </c>
      <c r="M7" s="458">
        <f>+'NIVEAU II pub'!AY7</f>
        <v>1222</v>
      </c>
      <c r="N7" s="458">
        <f>+'NIVEAU II pub'!AO7</f>
        <v>700</v>
      </c>
      <c r="O7" s="459">
        <f>+'NIVEAU II pub'!AP7</f>
        <v>123</v>
      </c>
      <c r="P7" s="457">
        <f>+'NIVEAU III pub'!U8</f>
        <v>7702</v>
      </c>
      <c r="Q7" s="458">
        <f>+'NIVEAU III pub'!BP8</f>
        <v>236</v>
      </c>
      <c r="R7" s="458">
        <f>+'NIVEAU III pub'!BH8</f>
        <v>146</v>
      </c>
      <c r="S7" s="459">
        <f>+'NIVEAU III pub'!BI8</f>
        <v>14</v>
      </c>
    </row>
    <row r="8" spans="1:19" s="98" customFormat="1" ht="13.8">
      <c r="A8" s="447" t="s">
        <v>18</v>
      </c>
      <c r="B8" s="457">
        <f>+'PRESCO PUB'!L8</f>
        <v>5696</v>
      </c>
      <c r="C8" s="458">
        <f>+'PRESCO PUB'!V8</f>
        <v>219</v>
      </c>
      <c r="D8" s="458">
        <f>+'PRESCO PUB'!Q8</f>
        <v>217</v>
      </c>
      <c r="E8" s="459">
        <f>+'PRESCO PUB'!W8</f>
        <v>214</v>
      </c>
      <c r="F8" s="457">
        <f>+'NIV1 PUBLIC  '!M9</f>
        <v>139138</v>
      </c>
      <c r="G8" s="458">
        <f>+'NIV1 PUBLIC  '!BJ9</f>
        <v>3782</v>
      </c>
      <c r="H8" s="458">
        <f>+'NIV1 PUBLIC  '!BB9</f>
        <v>4304</v>
      </c>
      <c r="I8" s="458">
        <f>+'NIV1 PUBLIC  '!BC9</f>
        <v>972</v>
      </c>
      <c r="J8" s="458">
        <f>'NIV1 PUBLIC  '!O9+'NIV1 PUBLIC  '!R9</f>
        <v>0</v>
      </c>
      <c r="K8" s="459">
        <f>+'NIV1 PUBLIC  '!BK9</f>
        <v>0</v>
      </c>
      <c r="L8" s="457">
        <f>+'NIVEAU II pub'!N8</f>
        <v>33287</v>
      </c>
      <c r="M8" s="458">
        <f>+'NIVEAU II pub'!AY8</f>
        <v>1289</v>
      </c>
      <c r="N8" s="458">
        <f>+'NIVEAU II pub'!AO8</f>
        <v>837</v>
      </c>
      <c r="O8" s="459">
        <f>+'NIVEAU II pub'!AP8</f>
        <v>163</v>
      </c>
      <c r="P8" s="457">
        <f>+'NIVEAU III pub'!U9</f>
        <v>5549</v>
      </c>
      <c r="Q8" s="458">
        <f>+'NIVEAU III pub'!BP9</f>
        <v>184</v>
      </c>
      <c r="R8" s="458">
        <f>+'NIVEAU III pub'!BH9</f>
        <v>131</v>
      </c>
      <c r="S8" s="459">
        <f>+'NIVEAU III pub'!BI9</f>
        <v>18</v>
      </c>
    </row>
    <row r="9" spans="1:19" s="98" customFormat="1" ht="13.8">
      <c r="A9" s="448" t="s">
        <v>19</v>
      </c>
      <c r="B9" s="457">
        <f>+'PRESCO PUB'!L9</f>
        <v>3738</v>
      </c>
      <c r="C9" s="458">
        <f>+'PRESCO PUB'!V9</f>
        <v>106</v>
      </c>
      <c r="D9" s="458">
        <f>+'PRESCO PUB'!Q9</f>
        <v>138</v>
      </c>
      <c r="E9" s="459">
        <f>+'PRESCO PUB'!W9</f>
        <v>119</v>
      </c>
      <c r="F9" s="457">
        <f>+'NIV1 PUBLIC  '!M10</f>
        <v>283207</v>
      </c>
      <c r="G9" s="458">
        <f>+'NIV1 PUBLIC  '!BJ10</f>
        <v>7118</v>
      </c>
      <c r="H9" s="458">
        <f>+'NIV1 PUBLIC  '!BB10</f>
        <v>6881</v>
      </c>
      <c r="I9" s="458">
        <f>+'NIV1 PUBLIC  '!BC10</f>
        <v>1479</v>
      </c>
      <c r="J9" s="458">
        <f>'NIV1 PUBLIC  '!O10+'NIV1 PUBLIC  '!R10</f>
        <v>0</v>
      </c>
      <c r="K9" s="459">
        <f>+'NIV1 PUBLIC  '!BK10</f>
        <v>0</v>
      </c>
      <c r="L9" s="457">
        <f>+'NIVEAU II pub'!N9</f>
        <v>94716</v>
      </c>
      <c r="M9" s="458">
        <f>+'NIVEAU II pub'!AY9</f>
        <v>3078</v>
      </c>
      <c r="N9" s="458">
        <f>+'NIVEAU II pub'!AO9</f>
        <v>1845</v>
      </c>
      <c r="O9" s="459">
        <f>+'NIVEAU II pub'!AP9</f>
        <v>189</v>
      </c>
      <c r="P9" s="457">
        <f>+'NIVEAU III pub'!U10</f>
        <v>23048</v>
      </c>
      <c r="Q9" s="458">
        <f>+'NIVEAU III pub'!BP10</f>
        <v>1012</v>
      </c>
      <c r="R9" s="458">
        <f>+'NIVEAU III pub'!BH10</f>
        <v>600</v>
      </c>
      <c r="S9" s="459">
        <f>+'NIVEAU III pub'!BI10</f>
        <v>41</v>
      </c>
    </row>
    <row r="10" spans="1:19" s="98" customFormat="1" ht="13.8">
      <c r="A10" s="447" t="s">
        <v>20</v>
      </c>
      <c r="B10" s="457">
        <f>+'PRESCO PUB'!L10</f>
        <v>6047</v>
      </c>
      <c r="C10" s="458">
        <f>+'PRESCO PUB'!V10</f>
        <v>168</v>
      </c>
      <c r="D10" s="458">
        <f>+'PRESCO PUB'!Q10</f>
        <v>177</v>
      </c>
      <c r="E10" s="459">
        <f>+'PRESCO PUB'!W10</f>
        <v>159</v>
      </c>
      <c r="F10" s="457">
        <f>+'NIV1 PUBLIC  '!M11</f>
        <v>242241</v>
      </c>
      <c r="G10" s="458">
        <f>+'NIV1 PUBLIC  '!BJ11</f>
        <v>5190</v>
      </c>
      <c r="H10" s="458">
        <f>+'NIV1 PUBLIC  '!BB11</f>
        <v>5161</v>
      </c>
      <c r="I10" s="458">
        <f>+'NIV1 PUBLIC  '!BC11</f>
        <v>1243</v>
      </c>
      <c r="J10" s="458">
        <f>'NIV1 PUBLIC  '!O11+'NIV1 PUBLIC  '!R11</f>
        <v>0</v>
      </c>
      <c r="K10" s="459">
        <f>+'NIV1 PUBLIC  '!BK11</f>
        <v>0</v>
      </c>
      <c r="L10" s="457">
        <f>+'NIVEAU II pub'!N10</f>
        <v>56582</v>
      </c>
      <c r="M10" s="458">
        <f>+'NIVEAU II pub'!AY10</f>
        <v>1110</v>
      </c>
      <c r="N10" s="458">
        <f>+'NIVEAU II pub'!AO10</f>
        <v>700</v>
      </c>
      <c r="O10" s="459">
        <f>+'NIVEAU II pub'!AP10</f>
        <v>83</v>
      </c>
      <c r="P10" s="457">
        <f>+'NIVEAU III pub'!U11</f>
        <v>5235</v>
      </c>
      <c r="Q10" s="458">
        <f>+'NIVEAU III pub'!BP11</f>
        <v>125</v>
      </c>
      <c r="R10" s="458">
        <f>+'NIVEAU III pub'!BH11</f>
        <v>98</v>
      </c>
      <c r="S10" s="459">
        <f>+'NIVEAU III pub'!BI11</f>
        <v>12</v>
      </c>
    </row>
    <row r="11" spans="1:19" s="98" customFormat="1" ht="13.8">
      <c r="A11" s="447" t="s">
        <v>21</v>
      </c>
      <c r="B11" s="457">
        <f>+'PRESCO PUB'!L11</f>
        <v>509</v>
      </c>
      <c r="C11" s="458">
        <f>+'PRESCO PUB'!V11</f>
        <v>11</v>
      </c>
      <c r="D11" s="458">
        <f>+'PRESCO PUB'!Q11</f>
        <v>8</v>
      </c>
      <c r="E11" s="459">
        <f>+'PRESCO PUB'!W11</f>
        <v>7</v>
      </c>
      <c r="F11" s="457">
        <f>+'NIV1 PUBLIC  '!M12</f>
        <v>118442</v>
      </c>
      <c r="G11" s="458">
        <f>+'NIV1 PUBLIC  '!BJ12</f>
        <v>2501</v>
      </c>
      <c r="H11" s="458">
        <f>+'NIV1 PUBLIC  '!BB12</f>
        <v>1669</v>
      </c>
      <c r="I11" s="458">
        <f>+'NIV1 PUBLIC  '!BC12</f>
        <v>893</v>
      </c>
      <c r="J11" s="458">
        <f>'NIV1 PUBLIC  '!O12+'NIV1 PUBLIC  '!R12</f>
        <v>0</v>
      </c>
      <c r="K11" s="459">
        <f>+'NIV1 PUBLIC  '!BK12</f>
        <v>0</v>
      </c>
      <c r="L11" s="457">
        <f>+'NIVEAU II pub'!N11</f>
        <v>10907</v>
      </c>
      <c r="M11" s="458">
        <f>+'NIVEAU II pub'!AY11</f>
        <v>226</v>
      </c>
      <c r="N11" s="458">
        <f>+'NIVEAU II pub'!AO11</f>
        <v>133</v>
      </c>
      <c r="O11" s="459">
        <f>+'NIVEAU II pub'!AP11</f>
        <v>35</v>
      </c>
      <c r="P11" s="457">
        <f>+'NIVEAU III pub'!U12</f>
        <v>1624</v>
      </c>
      <c r="Q11" s="458">
        <f>+'NIVEAU III pub'!BP12</f>
        <v>43</v>
      </c>
      <c r="R11" s="458">
        <f>+'NIVEAU III pub'!BH12</f>
        <v>27</v>
      </c>
      <c r="S11" s="459">
        <f>+'NIVEAU III pub'!BI12</f>
        <v>5</v>
      </c>
    </row>
    <row r="12" spans="1:19" s="98" customFormat="1" ht="13.8">
      <c r="A12" s="447" t="s">
        <v>22</v>
      </c>
      <c r="B12" s="457">
        <f>+'PRESCO PUB'!L12</f>
        <v>0</v>
      </c>
      <c r="C12" s="458">
        <f>+'PRESCO PUB'!V12</f>
        <v>0</v>
      </c>
      <c r="D12" s="458">
        <f>+'PRESCO PUB'!Q12</f>
        <v>0</v>
      </c>
      <c r="E12" s="459">
        <f>+'PRESCO PUB'!W12</f>
        <v>0</v>
      </c>
      <c r="F12" s="457">
        <f>+'NIV1 PUBLIC  '!M13</f>
        <v>92861</v>
      </c>
      <c r="G12" s="458">
        <f>+'NIV1 PUBLIC  '!BJ13</f>
        <v>2156</v>
      </c>
      <c r="H12" s="458">
        <f>+'NIV1 PUBLIC  '!BB13</f>
        <v>1688</v>
      </c>
      <c r="I12" s="458">
        <f>+'NIV1 PUBLIC  '!BC13</f>
        <v>675</v>
      </c>
      <c r="J12" s="458">
        <f>'NIV1 PUBLIC  '!O13+'NIV1 PUBLIC  '!R13</f>
        <v>0</v>
      </c>
      <c r="K12" s="459">
        <f>+'NIV1 PUBLIC  '!BK13</f>
        <v>0</v>
      </c>
      <c r="L12" s="457">
        <f>+'NIVEAU II pub'!N12</f>
        <v>10822</v>
      </c>
      <c r="M12" s="458">
        <f>+'NIVEAU II pub'!AY12</f>
        <v>317</v>
      </c>
      <c r="N12" s="458">
        <f>+'NIVEAU II pub'!AO12</f>
        <v>166</v>
      </c>
      <c r="O12" s="459">
        <f>+'NIVEAU II pub'!AP12</f>
        <v>34</v>
      </c>
      <c r="P12" s="457">
        <f>+'NIVEAU III pub'!U13</f>
        <v>2149</v>
      </c>
      <c r="Q12" s="458">
        <f>+'NIVEAU III pub'!BP13</f>
        <v>52</v>
      </c>
      <c r="R12" s="458">
        <f>+'NIVEAU III pub'!BH13</f>
        <v>40</v>
      </c>
      <c r="S12" s="459">
        <f>+'NIVEAU III pub'!BI13</f>
        <v>4</v>
      </c>
    </row>
    <row r="13" spans="1:19" s="98" customFormat="1" ht="13.8">
      <c r="A13" s="447" t="s">
        <v>24</v>
      </c>
      <c r="B13" s="457">
        <f>+'PRESCO PUB'!L13</f>
        <v>1914</v>
      </c>
      <c r="C13" s="458">
        <f>+'PRESCO PUB'!V13</f>
        <v>41</v>
      </c>
      <c r="D13" s="458">
        <f>+'PRESCO PUB'!Q13</f>
        <v>35</v>
      </c>
      <c r="E13" s="459">
        <f>+'PRESCO PUB'!W13</f>
        <v>27</v>
      </c>
      <c r="F13" s="457">
        <f>+'NIV1 PUBLIC  '!M14</f>
        <v>184994</v>
      </c>
      <c r="G13" s="458">
        <f>+'NIV1 PUBLIC  '!BJ14</f>
        <v>4360</v>
      </c>
      <c r="H13" s="458">
        <f>+'NIV1 PUBLIC  '!BB14</f>
        <v>2969</v>
      </c>
      <c r="I13" s="458">
        <f>+'NIV1 PUBLIC  '!BC14</f>
        <v>1253</v>
      </c>
      <c r="J13" s="458">
        <f>'NIV1 PUBLIC  '!O14+'NIV1 PUBLIC  '!R14</f>
        <v>0</v>
      </c>
      <c r="K13" s="459">
        <f>+'NIV1 PUBLIC  '!BK14</f>
        <v>0</v>
      </c>
      <c r="L13" s="457">
        <f>+'NIVEAU II pub'!N13</f>
        <v>27261</v>
      </c>
      <c r="M13" s="458">
        <f>+'NIVEAU II pub'!AY13</f>
        <v>802</v>
      </c>
      <c r="N13" s="458">
        <f>+'NIVEAU II pub'!AO13</f>
        <v>397</v>
      </c>
      <c r="O13" s="459">
        <f>+'NIVEAU II pub'!AP13</f>
        <v>74</v>
      </c>
      <c r="P13" s="457">
        <f>+'NIVEAU III pub'!U14</f>
        <v>6186</v>
      </c>
      <c r="Q13" s="458">
        <f>+'NIVEAU III pub'!BP14</f>
        <v>185</v>
      </c>
      <c r="R13" s="458">
        <f>+'NIVEAU III pub'!BH14</f>
        <v>91</v>
      </c>
      <c r="S13" s="459">
        <f>+'NIVEAU III pub'!BI14</f>
        <v>12</v>
      </c>
    </row>
    <row r="14" spans="1:19" s="98" customFormat="1" ht="13.8">
      <c r="A14" s="447" t="s">
        <v>23</v>
      </c>
      <c r="B14" s="457">
        <f>+'PRESCO PUB'!L14</f>
        <v>2029</v>
      </c>
      <c r="C14" s="458">
        <f>+'PRESCO PUB'!V14</f>
        <v>38</v>
      </c>
      <c r="D14" s="458">
        <f>+'PRESCO PUB'!Q14</f>
        <v>36</v>
      </c>
      <c r="E14" s="459">
        <f>+'PRESCO PUB'!W14</f>
        <v>33</v>
      </c>
      <c r="F14" s="457">
        <f>+'NIV1 PUBLIC  '!M15</f>
        <v>185359</v>
      </c>
      <c r="G14" s="458">
        <f>+'NIV1 PUBLIC  '!BJ15</f>
        <v>3560</v>
      </c>
      <c r="H14" s="458">
        <f>+'NIV1 PUBLIC  '!BB15</f>
        <v>3279</v>
      </c>
      <c r="I14" s="458">
        <f>+'NIV1 PUBLIC  '!BC15</f>
        <v>1058</v>
      </c>
      <c r="J14" s="458">
        <f>'NIV1 PUBLIC  '!O15+'NIV1 PUBLIC  '!R15</f>
        <v>0</v>
      </c>
      <c r="K14" s="459">
        <f>+'NIV1 PUBLIC  '!BK15</f>
        <v>0</v>
      </c>
      <c r="L14" s="457">
        <f>+'NIVEAU II pub'!N14</f>
        <v>22243</v>
      </c>
      <c r="M14" s="458">
        <f>+'NIVEAU II pub'!AY14</f>
        <v>639</v>
      </c>
      <c r="N14" s="458">
        <f>+'NIVEAU II pub'!AO14</f>
        <v>374</v>
      </c>
      <c r="O14" s="459">
        <f>+'NIVEAU II pub'!AP14</f>
        <v>79</v>
      </c>
      <c r="P14" s="457">
        <f>+'NIVEAU III pub'!U15</f>
        <v>2296</v>
      </c>
      <c r="Q14" s="458">
        <f>+'NIVEAU III pub'!BP15</f>
        <v>70</v>
      </c>
      <c r="R14" s="458">
        <f>+'NIVEAU III pub'!BH15</f>
        <v>40</v>
      </c>
      <c r="S14" s="459">
        <f>+'NIVEAU III pub'!BI15</f>
        <v>5</v>
      </c>
    </row>
    <row r="15" spans="1:19" s="98" customFormat="1" ht="13.8">
      <c r="A15" s="447" t="s">
        <v>25</v>
      </c>
      <c r="B15" s="457">
        <f>+'PRESCO PUB'!L15</f>
        <v>1608</v>
      </c>
      <c r="C15" s="458">
        <f>+'PRESCO PUB'!V15</f>
        <v>55</v>
      </c>
      <c r="D15" s="458">
        <f>+'PRESCO PUB'!Q15</f>
        <v>40</v>
      </c>
      <c r="E15" s="459">
        <f>+'PRESCO PUB'!W15</f>
        <v>17</v>
      </c>
      <c r="F15" s="457">
        <f>+'NIV1 PUBLIC  '!M16</f>
        <v>248074</v>
      </c>
      <c r="G15" s="458">
        <f>+'NIV1 PUBLIC  '!BJ16</f>
        <v>4583</v>
      </c>
      <c r="H15" s="458">
        <f>+'NIV1 PUBLIC  '!BB16</f>
        <v>5498</v>
      </c>
      <c r="I15" s="458">
        <f>+'NIV1 PUBLIC  '!BC16</f>
        <v>1544</v>
      </c>
      <c r="J15" s="458">
        <f>'NIV1 PUBLIC  '!O16+'NIV1 PUBLIC  '!R16</f>
        <v>2741</v>
      </c>
      <c r="K15" s="459">
        <f>+'NIV1 PUBLIC  '!BK16</f>
        <v>32</v>
      </c>
      <c r="L15" s="457">
        <f>+'NIVEAU II pub'!N15</f>
        <v>38896</v>
      </c>
      <c r="M15" s="458">
        <f>+'NIVEAU II pub'!AY15</f>
        <v>909</v>
      </c>
      <c r="N15" s="458">
        <f>+'NIVEAU II pub'!AO15</f>
        <v>637</v>
      </c>
      <c r="O15" s="459">
        <f>+'NIVEAU II pub'!AP15</f>
        <v>103</v>
      </c>
      <c r="P15" s="457">
        <f>+'NIVEAU III pub'!U16</f>
        <v>6669</v>
      </c>
      <c r="Q15" s="458">
        <f>+'NIVEAU III pub'!BP16</f>
        <v>230</v>
      </c>
      <c r="R15" s="458">
        <f>+'NIVEAU III pub'!BH16</f>
        <v>124</v>
      </c>
      <c r="S15" s="459">
        <f>+'NIVEAU III pub'!BI16</f>
        <v>8</v>
      </c>
    </row>
    <row r="16" spans="1:19" s="98" customFormat="1" ht="13.8">
      <c r="A16" s="447" t="s">
        <v>26</v>
      </c>
      <c r="B16" s="457">
        <f>+'PRESCO PUB'!L16</f>
        <v>0</v>
      </c>
      <c r="C16" s="458">
        <f>+'PRESCO PUB'!V16</f>
        <v>0</v>
      </c>
      <c r="D16" s="458">
        <f>+'PRESCO PUB'!Q16</f>
        <v>0</v>
      </c>
      <c r="E16" s="459">
        <f>+'PRESCO PUB'!W16</f>
        <v>0</v>
      </c>
      <c r="F16" s="457">
        <f>+'NIV1 PUBLIC  '!M17</f>
        <v>48704</v>
      </c>
      <c r="G16" s="458">
        <f>+'NIV1 PUBLIC  '!BJ17</f>
        <v>1235</v>
      </c>
      <c r="H16" s="458">
        <f>+'NIV1 PUBLIC  '!BB17</f>
        <v>1051</v>
      </c>
      <c r="I16" s="458">
        <f>+'NIV1 PUBLIC  '!BC17</f>
        <v>396</v>
      </c>
      <c r="J16" s="458">
        <f>'NIV1 PUBLIC  '!O17+'NIV1 PUBLIC  '!R17</f>
        <v>0</v>
      </c>
      <c r="K16" s="459">
        <f>+'NIV1 PUBLIC  '!BK17</f>
        <v>0</v>
      </c>
      <c r="L16" s="457">
        <f>+'NIVEAU II pub'!N16</f>
        <v>6498</v>
      </c>
      <c r="M16" s="458">
        <f>+'NIVEAU II pub'!AY16</f>
        <v>263</v>
      </c>
      <c r="N16" s="458">
        <f>+'NIVEAU II pub'!AO16</f>
        <v>139</v>
      </c>
      <c r="O16" s="459">
        <f>+'NIVEAU II pub'!AP16</f>
        <v>25</v>
      </c>
      <c r="P16" s="457">
        <f>+'NIVEAU III pub'!U17</f>
        <v>999</v>
      </c>
      <c r="Q16" s="458">
        <f>+'NIVEAU III pub'!BP17</f>
        <v>30</v>
      </c>
      <c r="R16" s="458">
        <f>+'NIVEAU III pub'!BH17</f>
        <v>18</v>
      </c>
      <c r="S16" s="459">
        <f>+'NIVEAU III pub'!BI17</f>
        <v>3</v>
      </c>
    </row>
    <row r="17" spans="1:28" s="98" customFormat="1" ht="13.8">
      <c r="A17" s="447" t="s">
        <v>27</v>
      </c>
      <c r="B17" s="457">
        <f>+'PRESCO PUB'!L17</f>
        <v>1516</v>
      </c>
      <c r="C17" s="458">
        <f>+'PRESCO PUB'!V17</f>
        <v>64</v>
      </c>
      <c r="D17" s="458">
        <f>+'PRESCO PUB'!Q17</f>
        <v>53</v>
      </c>
      <c r="E17" s="459">
        <f>+'PRESCO PUB'!W17</f>
        <v>35</v>
      </c>
      <c r="F17" s="457">
        <f>+'NIV1 PUBLIC  '!M18</f>
        <v>91936</v>
      </c>
      <c r="G17" s="458">
        <f>+'NIV1 PUBLIC  '!BJ18</f>
        <v>2194</v>
      </c>
      <c r="H17" s="458">
        <f>+'NIV1 PUBLIC  '!BB18</f>
        <v>1874</v>
      </c>
      <c r="I17" s="458">
        <f>+'NIV1 PUBLIC  '!BC18</f>
        <v>612</v>
      </c>
      <c r="J17" s="458">
        <f>'NIV1 PUBLIC  '!O18+'NIV1 PUBLIC  '!R18</f>
        <v>4461</v>
      </c>
      <c r="K17" s="459">
        <f>+'NIV1 PUBLIC  '!BK18</f>
        <v>43</v>
      </c>
      <c r="L17" s="457">
        <f>+'NIVEAU II pub'!N17</f>
        <v>15289</v>
      </c>
      <c r="M17" s="458">
        <f>+'NIVEAU II pub'!AY17</f>
        <v>437</v>
      </c>
      <c r="N17" s="458">
        <f>+'NIVEAU II pub'!AO17</f>
        <v>280</v>
      </c>
      <c r="O17" s="459">
        <f>+'NIVEAU II pub'!AP17</f>
        <v>42</v>
      </c>
      <c r="P17" s="457">
        <f>+'NIVEAU III pub'!U18</f>
        <v>3770</v>
      </c>
      <c r="Q17" s="458">
        <f>+'NIVEAU III pub'!BP18</f>
        <v>162</v>
      </c>
      <c r="R17" s="458">
        <f>+'NIVEAU III pub'!BH18</f>
        <v>71</v>
      </c>
      <c r="S17" s="459">
        <f>+'NIVEAU III pub'!BI18</f>
        <v>8</v>
      </c>
    </row>
    <row r="18" spans="1:28" s="98" customFormat="1" ht="13.8">
      <c r="A18" s="448" t="s">
        <v>28</v>
      </c>
      <c r="B18" s="457">
        <f>+'PRESCO PUB'!L18</f>
        <v>50</v>
      </c>
      <c r="C18" s="458">
        <f>+'PRESCO PUB'!V18</f>
        <v>1</v>
      </c>
      <c r="D18" s="458">
        <f>+'PRESCO PUB'!Q18</f>
        <v>1</v>
      </c>
      <c r="E18" s="459">
        <f>+'PRESCO PUB'!W18</f>
        <v>1</v>
      </c>
      <c r="F18" s="457">
        <f>+'NIV1 PUBLIC  '!M19</f>
        <v>74631</v>
      </c>
      <c r="G18" s="458">
        <f>+'NIV1 PUBLIC  '!BJ19</f>
        <v>1499</v>
      </c>
      <c r="H18" s="458">
        <f>+'NIV1 PUBLIC  '!BB19</f>
        <v>1484</v>
      </c>
      <c r="I18" s="458">
        <f>+'NIV1 PUBLIC  '!BC19</f>
        <v>501</v>
      </c>
      <c r="J18" s="458">
        <f>'NIV1 PUBLIC  '!O19+'NIV1 PUBLIC  '!R19</f>
        <v>0</v>
      </c>
      <c r="K18" s="459">
        <f>+'NIV1 PUBLIC  '!BK19</f>
        <v>0</v>
      </c>
      <c r="L18" s="457">
        <f>+'NIVEAU II pub'!N18</f>
        <v>12444</v>
      </c>
      <c r="M18" s="458">
        <f>+'NIVEAU II pub'!AY18</f>
        <v>403</v>
      </c>
      <c r="N18" s="458">
        <f>+'NIVEAU II pub'!AO18</f>
        <v>238</v>
      </c>
      <c r="O18" s="459">
        <f>+'NIVEAU II pub'!AP18</f>
        <v>38</v>
      </c>
      <c r="P18" s="457">
        <f>+'NIVEAU III pub'!U19</f>
        <v>2064</v>
      </c>
      <c r="Q18" s="458">
        <f>+'NIVEAU III pub'!BP19</f>
        <v>93</v>
      </c>
      <c r="R18" s="458">
        <f>+'NIVEAU III pub'!BH19</f>
        <v>54</v>
      </c>
      <c r="S18" s="459">
        <f>+'NIVEAU III pub'!BI19</f>
        <v>4</v>
      </c>
    </row>
    <row r="19" spans="1:28" s="98" customFormat="1" ht="13.8">
      <c r="A19" s="447" t="s">
        <v>29</v>
      </c>
      <c r="B19" s="457">
        <f>+'PRESCO PUB'!L19</f>
        <v>2234</v>
      </c>
      <c r="C19" s="458">
        <f>+'PRESCO PUB'!V19</f>
        <v>58</v>
      </c>
      <c r="D19" s="458">
        <f>+'PRESCO PUB'!Q19</f>
        <v>61</v>
      </c>
      <c r="E19" s="459">
        <f>+'PRESCO PUB'!W19</f>
        <v>43</v>
      </c>
      <c r="F19" s="457">
        <f>+'NIV1 PUBLIC  '!M20</f>
        <v>96930</v>
      </c>
      <c r="G19" s="458">
        <f>+'NIV1 PUBLIC  '!BJ20</f>
        <v>2262</v>
      </c>
      <c r="H19" s="458">
        <f>+'NIV1 PUBLIC  '!BB20</f>
        <v>2246</v>
      </c>
      <c r="I19" s="458">
        <f>+'NIV1 PUBLIC  '!BC20</f>
        <v>665</v>
      </c>
      <c r="J19" s="458">
        <f>'NIV1 PUBLIC  '!O20+'NIV1 PUBLIC  '!R20</f>
        <v>2342</v>
      </c>
      <c r="K19" s="459">
        <f>+'NIV1 PUBLIC  '!BK20</f>
        <v>41</v>
      </c>
      <c r="L19" s="457">
        <f>+'NIVEAU II pub'!N19</f>
        <v>23479</v>
      </c>
      <c r="M19" s="458">
        <f>+'NIVEAU II pub'!AY19</f>
        <v>539</v>
      </c>
      <c r="N19" s="458">
        <f>+'NIVEAU II pub'!AO19</f>
        <v>362</v>
      </c>
      <c r="O19" s="459">
        <f>+'NIVEAU II pub'!AP19</f>
        <v>63</v>
      </c>
      <c r="P19" s="457">
        <f>+'NIVEAU III pub'!U20</f>
        <v>5412</v>
      </c>
      <c r="Q19" s="458">
        <f>+'NIVEAU III pub'!BP20</f>
        <v>170</v>
      </c>
      <c r="R19" s="458">
        <f>+'NIVEAU III pub'!BH20</f>
        <v>88</v>
      </c>
      <c r="S19" s="459">
        <f>+'NIVEAU III pub'!BI20</f>
        <v>10</v>
      </c>
    </row>
    <row r="20" spans="1:28" s="98" customFormat="1" ht="13.8">
      <c r="A20" s="447" t="s">
        <v>30</v>
      </c>
      <c r="B20" s="457">
        <f>+'PRESCO PUB'!L20</f>
        <v>2303</v>
      </c>
      <c r="C20" s="458">
        <f>+'PRESCO PUB'!V20</f>
        <v>71</v>
      </c>
      <c r="D20" s="458">
        <f>+'PRESCO PUB'!Q20</f>
        <v>60</v>
      </c>
      <c r="E20" s="459">
        <f>+'PRESCO PUB'!W20</f>
        <v>55</v>
      </c>
      <c r="F20" s="457">
        <f>+'NIV1 PUBLIC  '!M21</f>
        <v>208926</v>
      </c>
      <c r="G20" s="458">
        <f>+'NIV1 PUBLIC  '!BJ21</f>
        <v>5194</v>
      </c>
      <c r="H20" s="458">
        <f>+'NIV1 PUBLIC  '!BB21</f>
        <v>4724</v>
      </c>
      <c r="I20" s="458">
        <f>+'NIV1 PUBLIC  '!BC21</f>
        <v>1029</v>
      </c>
      <c r="J20" s="458">
        <f>'NIV1 PUBLIC  '!O21+'NIV1 PUBLIC  '!R21</f>
        <v>8162</v>
      </c>
      <c r="K20" s="459">
        <f>+'NIV1 PUBLIC  '!BK21</f>
        <v>124</v>
      </c>
      <c r="L20" s="457">
        <f>+'NIVEAU II pub'!N20</f>
        <v>46966</v>
      </c>
      <c r="M20" s="458">
        <f>+'NIVEAU II pub'!AY20</f>
        <v>1446</v>
      </c>
      <c r="N20" s="458">
        <f>+'NIVEAU II pub'!AO20</f>
        <v>831</v>
      </c>
      <c r="O20" s="459">
        <f>+'NIVEAU II pub'!AP20</f>
        <v>107</v>
      </c>
      <c r="P20" s="457">
        <f>+'NIVEAU III pub'!U21</f>
        <v>8237</v>
      </c>
      <c r="Q20" s="458">
        <f>+'NIVEAU III pub'!BP21</f>
        <v>287</v>
      </c>
      <c r="R20" s="458">
        <f>+'NIVEAU III pub'!BH21</f>
        <v>196</v>
      </c>
      <c r="S20" s="459">
        <f>+'NIVEAU III pub'!BI21</f>
        <v>24</v>
      </c>
    </row>
    <row r="21" spans="1:28" s="98" customFormat="1" ht="13.8">
      <c r="A21" s="447" t="s">
        <v>31</v>
      </c>
      <c r="B21" s="457">
        <f>+'PRESCO PUB'!L21</f>
        <v>124</v>
      </c>
      <c r="C21" s="458">
        <f>+'PRESCO PUB'!V21</f>
        <v>3</v>
      </c>
      <c r="D21" s="458">
        <f>+'PRESCO PUB'!Q21</f>
        <v>3</v>
      </c>
      <c r="E21" s="459">
        <f>+'PRESCO PUB'!W21</f>
        <v>3</v>
      </c>
      <c r="F21" s="457">
        <f>+'NIV1 PUBLIC  '!M22</f>
        <v>48704</v>
      </c>
      <c r="G21" s="458">
        <f>+'NIV1 PUBLIC  '!BJ22</f>
        <v>1134</v>
      </c>
      <c r="H21" s="458">
        <f>+'NIV1 PUBLIC  '!BB22</f>
        <v>1104</v>
      </c>
      <c r="I21" s="458">
        <f>+'NIV1 PUBLIC  '!BC22</f>
        <v>504</v>
      </c>
      <c r="J21" s="458">
        <f>'NIV1 PUBLIC  '!O22+'NIV1 PUBLIC  '!R22</f>
        <v>0</v>
      </c>
      <c r="K21" s="459">
        <f>+'NIV1 PUBLIC  '!BK22</f>
        <v>0</v>
      </c>
      <c r="L21" s="457">
        <f>+'NIVEAU II pub'!N21</f>
        <v>5374</v>
      </c>
      <c r="M21" s="458">
        <f>+'NIVEAU II pub'!AY21</f>
        <v>183</v>
      </c>
      <c r="N21" s="458">
        <f>+'NIVEAU II pub'!AO21</f>
        <v>102</v>
      </c>
      <c r="O21" s="459">
        <f>+'NIVEAU II pub'!AP21</f>
        <v>20</v>
      </c>
      <c r="P21" s="457">
        <f>+'NIVEAU III pub'!U22</f>
        <v>1224</v>
      </c>
      <c r="Q21" s="458">
        <f>+'NIVEAU III pub'!BP22</f>
        <v>49</v>
      </c>
      <c r="R21" s="458">
        <f>+'NIVEAU III pub'!BH22</f>
        <v>19</v>
      </c>
      <c r="S21" s="459">
        <f>+'NIVEAU III pub'!BI22</f>
        <v>4</v>
      </c>
    </row>
    <row r="22" spans="1:28" s="98" customFormat="1" ht="13.8">
      <c r="A22" s="448" t="s">
        <v>32</v>
      </c>
      <c r="B22" s="457">
        <f>+'PRESCO PUB'!L22</f>
        <v>892</v>
      </c>
      <c r="C22" s="458">
        <f>+'PRESCO PUB'!V22</f>
        <v>32</v>
      </c>
      <c r="D22" s="458">
        <f>+'PRESCO PUB'!Q22</f>
        <v>29</v>
      </c>
      <c r="E22" s="459">
        <f>+'PRESCO PUB'!W22</f>
        <v>28</v>
      </c>
      <c r="F22" s="457">
        <f>+'NIV1 PUBLIC  '!M23</f>
        <v>111947</v>
      </c>
      <c r="G22" s="458">
        <f>+'NIV1 PUBLIC  '!BJ23</f>
        <v>3218</v>
      </c>
      <c r="H22" s="458">
        <f>+'NIV1 PUBLIC  '!BB23</f>
        <v>2344</v>
      </c>
      <c r="I22" s="458">
        <f>+'NIV1 PUBLIC  '!BC23</f>
        <v>592</v>
      </c>
      <c r="J22" s="458">
        <f>'NIV1 PUBLIC  '!O23+'NIV1 PUBLIC  '!R23</f>
        <v>0</v>
      </c>
      <c r="K22" s="459">
        <f>+'NIV1 PUBLIC  '!BK23</f>
        <v>0</v>
      </c>
      <c r="L22" s="457">
        <f>+'NIVEAU II pub'!N22</f>
        <v>23585</v>
      </c>
      <c r="M22" s="458">
        <f>+'NIVEAU II pub'!AY22</f>
        <v>798</v>
      </c>
      <c r="N22" s="458">
        <f>+'NIVEAU II pub'!AO22</f>
        <v>430</v>
      </c>
      <c r="O22" s="459">
        <f>+'NIVEAU II pub'!AP22</f>
        <v>62</v>
      </c>
      <c r="P22" s="457">
        <f>+'NIVEAU III pub'!U23</f>
        <v>3743</v>
      </c>
      <c r="Q22" s="458">
        <f>+'NIVEAU III pub'!BP23</f>
        <v>127</v>
      </c>
      <c r="R22" s="458">
        <f>+'NIVEAU III pub'!BH23</f>
        <v>76</v>
      </c>
      <c r="S22" s="459">
        <f>+'NIVEAU III pub'!BI23</f>
        <v>11</v>
      </c>
    </row>
    <row r="23" spans="1:28" s="98" customFormat="1" ht="13.8">
      <c r="A23" s="447" t="s">
        <v>33</v>
      </c>
      <c r="B23" s="457">
        <f>+'PRESCO PUB'!L23</f>
        <v>0</v>
      </c>
      <c r="C23" s="458">
        <f>+'PRESCO PUB'!V23</f>
        <v>0</v>
      </c>
      <c r="D23" s="458">
        <f>+'PRESCO PUB'!Q23</f>
        <v>0</v>
      </c>
      <c r="E23" s="459">
        <f>+'PRESCO PUB'!W23</f>
        <v>0</v>
      </c>
      <c r="F23" s="457">
        <f>+'NIV1 PUBLIC  '!M24</f>
        <v>32585</v>
      </c>
      <c r="G23" s="458">
        <f>+'NIV1 PUBLIC  '!BJ24</f>
        <v>703</v>
      </c>
      <c r="H23" s="458">
        <f>+'NIV1 PUBLIC  '!BB24</f>
        <v>655</v>
      </c>
      <c r="I23" s="458">
        <f>+'NIV1 PUBLIC  '!BC24</f>
        <v>297</v>
      </c>
      <c r="J23" s="458">
        <f>'NIV1 PUBLIC  '!O24+'NIV1 PUBLIC  '!R24</f>
        <v>0</v>
      </c>
      <c r="K23" s="459">
        <f>+'NIV1 PUBLIC  '!BK24</f>
        <v>0</v>
      </c>
      <c r="L23" s="457">
        <f>+'NIVEAU II pub'!N23</f>
        <v>3410</v>
      </c>
      <c r="M23" s="458">
        <f>+'NIVEAU II pub'!AY23</f>
        <v>112</v>
      </c>
      <c r="N23" s="458">
        <f>+'NIVEAU II pub'!AO23</f>
        <v>99</v>
      </c>
      <c r="O23" s="459">
        <f>+'NIVEAU II pub'!AP23</f>
        <v>16</v>
      </c>
      <c r="P23" s="457">
        <f>+'NIVEAU III pub'!U24</f>
        <v>668</v>
      </c>
      <c r="Q23" s="458">
        <f>+'NIVEAU III pub'!BP24</f>
        <v>24</v>
      </c>
      <c r="R23" s="458">
        <f>+'NIVEAU III pub'!BH24</f>
        <v>14</v>
      </c>
      <c r="S23" s="459">
        <f>+'NIVEAU III pub'!BI24</f>
        <v>4</v>
      </c>
      <c r="X23" s="564" t="s">
        <v>482</v>
      </c>
      <c r="Y23" s="564" t="s">
        <v>483</v>
      </c>
      <c r="Z23" s="564" t="s">
        <v>484</v>
      </c>
      <c r="AA23" s="564" t="s">
        <v>485</v>
      </c>
    </row>
    <row r="24" spans="1:28" s="98" customFormat="1" thickBot="1">
      <c r="A24" s="447" t="s">
        <v>34</v>
      </c>
      <c r="B24" s="457">
        <f>+'PRESCO PUB'!L24</f>
        <v>675</v>
      </c>
      <c r="C24" s="458">
        <f>+'PRESCO PUB'!V24</f>
        <v>14</v>
      </c>
      <c r="D24" s="458">
        <f>+'PRESCO PUB'!Q24</f>
        <v>14</v>
      </c>
      <c r="E24" s="459">
        <f>+'PRESCO PUB'!W24</f>
        <v>13</v>
      </c>
      <c r="F24" s="457">
        <f>+'NIV1 PUBLIC  '!M25</f>
        <v>82521</v>
      </c>
      <c r="G24" s="458">
        <f>+'NIV1 PUBLIC  '!BJ25</f>
        <v>1930</v>
      </c>
      <c r="H24" s="458">
        <f>+'NIV1 PUBLIC  '!BB25</f>
        <v>1334</v>
      </c>
      <c r="I24" s="458">
        <f>+'NIV1 PUBLIC  '!BC25</f>
        <v>567</v>
      </c>
      <c r="J24" s="458">
        <f>'NIV1 PUBLIC  '!O25+'NIV1 PUBLIC  '!R25</f>
        <v>0</v>
      </c>
      <c r="K24" s="459">
        <f>+'NIV1 PUBLIC  '!BK25</f>
        <v>0</v>
      </c>
      <c r="L24" s="457">
        <f>+'NIVEAU II pub'!N24</f>
        <v>10521</v>
      </c>
      <c r="M24" s="458">
        <f>+'NIVEAU II pub'!AY24</f>
        <v>252</v>
      </c>
      <c r="N24" s="458">
        <f>+'NIVEAU II pub'!AO24</f>
        <v>195</v>
      </c>
      <c r="O24" s="459">
        <f>+'NIVEAU II pub'!AP24</f>
        <v>33</v>
      </c>
      <c r="P24" s="457">
        <f>+'NIVEAU III pub'!U25</f>
        <v>2323</v>
      </c>
      <c r="Q24" s="458">
        <f>+'NIVEAU III pub'!BP25</f>
        <v>76</v>
      </c>
      <c r="R24" s="458">
        <f>+'NIVEAU III pub'!BH25</f>
        <v>55</v>
      </c>
      <c r="S24" s="459">
        <f>+'NIVEAU III pub'!BI25</f>
        <v>7</v>
      </c>
      <c r="X24" s="461">
        <v>1174</v>
      </c>
      <c r="Y24" s="461">
        <v>80428</v>
      </c>
      <c r="Z24" s="461">
        <v>18938</v>
      </c>
      <c r="AA24" s="461">
        <v>3806</v>
      </c>
      <c r="AB24" s="565">
        <f>SUM(X24:AA24)</f>
        <v>104346</v>
      </c>
    </row>
    <row r="25" spans="1:28" s="98" customFormat="1" ht="13.8">
      <c r="A25" s="447" t="s">
        <v>35</v>
      </c>
      <c r="B25" s="457">
        <f>+'PRESCO PUB'!L25</f>
        <v>0</v>
      </c>
      <c r="C25" s="458">
        <f>+'PRESCO PUB'!V25</f>
        <v>0</v>
      </c>
      <c r="D25" s="458">
        <f>+'PRESCO PUB'!Q25</f>
        <v>0</v>
      </c>
      <c r="E25" s="459">
        <f>+'PRESCO PUB'!W25</f>
        <v>0</v>
      </c>
      <c r="F25" s="457">
        <f>+'NIV1 PUBLIC  '!M26</f>
        <v>225948</v>
      </c>
      <c r="G25" s="458">
        <f>+'NIV1 PUBLIC  '!BJ26</f>
        <v>4491</v>
      </c>
      <c r="H25" s="458">
        <f>+'NIV1 PUBLIC  '!BB26</f>
        <v>4442</v>
      </c>
      <c r="I25" s="458">
        <f>+'NIV1 PUBLIC  '!BC26</f>
        <v>1176</v>
      </c>
      <c r="J25" s="458">
        <f>'NIV1 PUBLIC  '!O26+'NIV1 PUBLIC  '!R26</f>
        <v>0</v>
      </c>
      <c r="K25" s="459">
        <f>+'NIV1 PUBLIC  '!BK26</f>
        <v>0</v>
      </c>
      <c r="L25" s="457">
        <f>+'NIVEAU II pub'!N25</f>
        <v>51295</v>
      </c>
      <c r="M25" s="458">
        <f>+'NIVEAU II pub'!AY25</f>
        <v>1009</v>
      </c>
      <c r="N25" s="458">
        <f>+'NIVEAU II pub'!AO25</f>
        <v>747</v>
      </c>
      <c r="O25" s="459">
        <f>+'NIVEAU II pub'!AP25</f>
        <v>94</v>
      </c>
      <c r="P25" s="457">
        <f>+'NIVEAU III pub'!U26</f>
        <v>6282</v>
      </c>
      <c r="Q25" s="458">
        <f>+'NIVEAU III pub'!BP26</f>
        <v>105</v>
      </c>
      <c r="R25" s="458">
        <f>+'NIVEAU III pub'!BH26</f>
        <v>95</v>
      </c>
      <c r="S25" s="459">
        <f>+'NIVEAU III pub'!BI26</f>
        <v>7</v>
      </c>
      <c r="X25" s="566">
        <f>+X24/$AB$24</f>
        <v>1.1251030226362294E-2</v>
      </c>
      <c r="Y25" s="566">
        <f t="shared" ref="Y25:AA25" si="0">+Y24/$AB$24</f>
        <v>0.77078182201521861</v>
      </c>
      <c r="Z25" s="566">
        <f t="shared" si="0"/>
        <v>0.18149234278266535</v>
      </c>
      <c r="AA25" s="566">
        <f t="shared" si="0"/>
        <v>3.6474804975753741E-2</v>
      </c>
    </row>
    <row r="26" spans="1:28" s="98" customFormat="1" ht="13.8">
      <c r="A26" s="447" t="s">
        <v>36</v>
      </c>
      <c r="B26" s="457">
        <f>+'PRESCO PUB'!L26</f>
        <v>71</v>
      </c>
      <c r="C26" s="458">
        <f>+'PRESCO PUB'!V26</f>
        <v>3</v>
      </c>
      <c r="D26" s="458">
        <f>+'PRESCO PUB'!Q26</f>
        <v>3</v>
      </c>
      <c r="E26" s="459">
        <f>+'PRESCO PUB'!W26</f>
        <v>3</v>
      </c>
      <c r="F26" s="457">
        <f>+'NIV1 PUBLIC  '!M27</f>
        <v>273266</v>
      </c>
      <c r="G26" s="458">
        <f>+'NIV1 PUBLIC  '!BJ27</f>
        <v>6472</v>
      </c>
      <c r="H26" s="458">
        <f>+'NIV1 PUBLIC  '!BB27</f>
        <v>6100</v>
      </c>
      <c r="I26" s="458">
        <f>+'NIV1 PUBLIC  '!BC27</f>
        <v>1933</v>
      </c>
      <c r="J26" s="458">
        <f>'NIV1 PUBLIC  '!O27+'NIV1 PUBLIC  '!R27</f>
        <v>3334</v>
      </c>
      <c r="K26" s="459">
        <f>+'NIV1 PUBLIC  '!BK27</f>
        <v>92.3125</v>
      </c>
      <c r="L26" s="457">
        <f>+'NIVEAU II pub'!N26</f>
        <v>48787</v>
      </c>
      <c r="M26" s="458">
        <f>+'NIVEAU II pub'!AY26</f>
        <v>1194</v>
      </c>
      <c r="N26" s="458">
        <f>+'NIVEAU II pub'!AO26</f>
        <v>664</v>
      </c>
      <c r="O26" s="459">
        <f>+'NIVEAU II pub'!AP26</f>
        <v>123</v>
      </c>
      <c r="P26" s="457">
        <f>+'NIVEAU III pub'!U27</f>
        <v>9192</v>
      </c>
      <c r="Q26" s="458">
        <f>+'NIVEAU III pub'!BP27</f>
        <v>170</v>
      </c>
      <c r="R26" s="458">
        <f>+'NIVEAU III pub'!BH27</f>
        <v>163</v>
      </c>
      <c r="S26" s="459">
        <f>+'NIVEAU III pub'!BI27</f>
        <v>17</v>
      </c>
    </row>
    <row r="27" spans="1:28" s="98" customFormat="1" ht="13.8">
      <c r="A27" s="448" t="s">
        <v>37</v>
      </c>
      <c r="B27" s="457">
        <f>+'PRESCO PUB'!L27</f>
        <v>4267</v>
      </c>
      <c r="C27" s="458">
        <f>+'PRESCO PUB'!V27</f>
        <v>201</v>
      </c>
      <c r="D27" s="458">
        <f>+'PRESCO PUB'!Q27</f>
        <v>191</v>
      </c>
      <c r="E27" s="459">
        <f>+'PRESCO PUB'!W27</f>
        <v>182</v>
      </c>
      <c r="F27" s="457">
        <f>+'NIV1 PUBLIC  '!M28</f>
        <v>245107</v>
      </c>
      <c r="G27" s="458">
        <f>+'NIV1 PUBLIC  '!BJ28</f>
        <v>5375</v>
      </c>
      <c r="H27" s="458">
        <f>+'NIV1 PUBLIC  '!BB28</f>
        <v>5081</v>
      </c>
      <c r="I27" s="458">
        <f>+'NIV1 PUBLIC  '!BC28</f>
        <v>1230</v>
      </c>
      <c r="J27" s="458">
        <f>'NIV1 PUBLIC  '!O28+'NIV1 PUBLIC  '!R28</f>
        <v>0</v>
      </c>
      <c r="K27" s="459">
        <f>+'NIV1 PUBLIC  '!BK28</f>
        <v>0</v>
      </c>
      <c r="L27" s="457">
        <f>+'NIVEAU II pub'!N27</f>
        <v>50045</v>
      </c>
      <c r="M27" s="458">
        <f>+'NIVEAU II pub'!AY27</f>
        <v>1637</v>
      </c>
      <c r="N27" s="458">
        <f>+'NIVEAU II pub'!AO27</f>
        <v>914</v>
      </c>
      <c r="O27" s="459">
        <f>+'NIVEAU II pub'!AP27</f>
        <v>170</v>
      </c>
      <c r="P27" s="457">
        <f>+'NIVEAU III pub'!U28</f>
        <v>7411</v>
      </c>
      <c r="Q27" s="458">
        <f>+'NIVEAU III pub'!BP28</f>
        <v>247</v>
      </c>
      <c r="R27" s="458">
        <f>+'NIVEAU III pub'!BH28</f>
        <v>142</v>
      </c>
      <c r="S27" s="459">
        <f>+'NIVEAU III pub'!BI28</f>
        <v>13</v>
      </c>
    </row>
    <row r="28" spans="1:28" s="98" customFormat="1" ht="13.8">
      <c r="A28" s="447" t="s">
        <v>38</v>
      </c>
      <c r="B28" s="457">
        <f>+'PRESCO PUB'!L28</f>
        <v>1732</v>
      </c>
      <c r="C28" s="458">
        <f>+'PRESCO PUB'!V28</f>
        <v>36</v>
      </c>
      <c r="D28" s="458">
        <f>+'PRESCO PUB'!Q28</f>
        <v>35</v>
      </c>
      <c r="E28" s="459">
        <f>+'PRESCO PUB'!W28</f>
        <v>33</v>
      </c>
      <c r="F28" s="457">
        <f>+'NIV1 PUBLIC  '!M29</f>
        <v>322413</v>
      </c>
      <c r="G28" s="458">
        <f>+'NIV1 PUBLIC  '!BJ29</f>
        <v>6816</v>
      </c>
      <c r="H28" s="458">
        <f>+'NIV1 PUBLIC  '!BB29</f>
        <v>6401</v>
      </c>
      <c r="I28" s="458">
        <f>+'NIV1 PUBLIC  '!BC29</f>
        <v>2124</v>
      </c>
      <c r="J28" s="458">
        <f>'NIV1 PUBLIC  '!O29+'NIV1 PUBLIC  '!R29</f>
        <v>1804</v>
      </c>
      <c r="K28" s="459">
        <f>+'NIV1 PUBLIC  '!BK29</f>
        <v>52</v>
      </c>
      <c r="L28" s="457">
        <f>+'NIVEAU II pub'!N28</f>
        <v>37940</v>
      </c>
      <c r="M28" s="458">
        <f>+'NIVEAU II pub'!AY28</f>
        <v>1073</v>
      </c>
      <c r="N28" s="458">
        <f>+'NIVEAU II pub'!AO28</f>
        <v>683</v>
      </c>
      <c r="O28" s="459">
        <f>+'NIVEAU II pub'!AP28</f>
        <v>132</v>
      </c>
      <c r="P28" s="457">
        <f>+'NIVEAU III pub'!U29</f>
        <v>5870</v>
      </c>
      <c r="Q28" s="458">
        <f>+'NIVEAU III pub'!BP29</f>
        <v>129</v>
      </c>
      <c r="R28" s="458">
        <f>+'NIVEAU III pub'!BH29</f>
        <v>114</v>
      </c>
      <c r="S28" s="459">
        <f>+'NIVEAU III pub'!BI29</f>
        <v>18</v>
      </c>
      <c r="W28" s="98">
        <v>18938</v>
      </c>
    </row>
    <row r="29" spans="1:28" s="98" customFormat="1" thickBot="1">
      <c r="A29" s="449" t="s">
        <v>39</v>
      </c>
      <c r="B29" s="460">
        <f t="shared" ref="B29:S29" si="1">SUM(B7:B28)</f>
        <v>37599</v>
      </c>
      <c r="C29" s="461">
        <f t="shared" si="1"/>
        <v>1174</v>
      </c>
      <c r="D29" s="461">
        <f t="shared" si="1"/>
        <v>1169</v>
      </c>
      <c r="E29" s="462">
        <f t="shared" si="1"/>
        <v>1033</v>
      </c>
      <c r="F29" s="463">
        <f t="shared" si="1"/>
        <v>3539331</v>
      </c>
      <c r="G29" s="461">
        <f t="shared" si="1"/>
        <v>80428</v>
      </c>
      <c r="H29" s="461">
        <f t="shared" si="1"/>
        <v>74778</v>
      </c>
      <c r="I29" s="461">
        <f>SUM(I7:I28)</f>
        <v>21837</v>
      </c>
      <c r="J29" s="461">
        <f t="shared" ref="J29:K29" si="2">SUM(J7:J28)</f>
        <v>40537</v>
      </c>
      <c r="K29" s="462">
        <f t="shared" si="2"/>
        <v>700.3125</v>
      </c>
      <c r="L29" s="463">
        <f>SUM(L7:L28)</f>
        <v>663337</v>
      </c>
      <c r="M29" s="461">
        <f>SUM(M7:M28)</f>
        <v>18938</v>
      </c>
      <c r="N29" s="461">
        <f>SUM(N7:N28)</f>
        <v>11473</v>
      </c>
      <c r="O29" s="462">
        <f t="shared" si="1"/>
        <v>1808</v>
      </c>
      <c r="P29" s="463">
        <f t="shared" si="1"/>
        <v>117653</v>
      </c>
      <c r="Q29" s="461">
        <f t="shared" si="1"/>
        <v>3806</v>
      </c>
      <c r="R29" s="461">
        <f t="shared" si="1"/>
        <v>2402</v>
      </c>
      <c r="S29" s="462">
        <f t="shared" si="1"/>
        <v>249</v>
      </c>
      <c r="U29" s="462">
        <f>+C29+G29+M29+Q29</f>
        <v>104346</v>
      </c>
      <c r="W29" s="98">
        <v>16317</v>
      </c>
    </row>
    <row r="30" spans="1:28" s="98" customFormat="1" ht="13.8">
      <c r="A30" s="652" t="s">
        <v>413</v>
      </c>
      <c r="B30" s="652"/>
      <c r="C30" s="652"/>
      <c r="D30" s="652"/>
      <c r="E30" s="652"/>
      <c r="F30" s="652"/>
      <c r="G30" s="652"/>
      <c r="H30" s="652"/>
      <c r="I30" s="652"/>
      <c r="J30" s="652"/>
      <c r="K30" s="652"/>
      <c r="L30" s="652"/>
      <c r="M30" s="652"/>
      <c r="N30" s="652"/>
      <c r="O30" s="652"/>
      <c r="P30" s="652"/>
      <c r="Q30" s="652"/>
      <c r="R30" s="652"/>
      <c r="S30" s="652"/>
      <c r="W30" s="98">
        <f>+W28-W29</f>
        <v>2621</v>
      </c>
    </row>
    <row r="31" spans="1:28" s="98" customFormat="1" thickBot="1">
      <c r="A31" s="633" t="s">
        <v>3</v>
      </c>
      <c r="B31" s="633"/>
      <c r="C31" s="633"/>
      <c r="D31" s="633"/>
      <c r="E31" s="633"/>
      <c r="F31" s="633"/>
      <c r="G31" s="633"/>
      <c r="H31" s="633"/>
      <c r="I31" s="633"/>
      <c r="J31" s="633"/>
      <c r="K31" s="633"/>
      <c r="L31" s="633"/>
      <c r="M31" s="633"/>
      <c r="N31" s="633"/>
      <c r="O31" s="633"/>
      <c r="P31" s="633"/>
      <c r="Q31" s="633"/>
      <c r="R31" s="633"/>
      <c r="S31" s="633"/>
    </row>
    <row r="32" spans="1:28" s="98" customFormat="1" ht="13.8">
      <c r="A32" s="634" t="s">
        <v>4</v>
      </c>
      <c r="B32" s="636" t="s">
        <v>393</v>
      </c>
      <c r="C32" s="637"/>
      <c r="D32" s="637"/>
      <c r="E32" s="638"/>
      <c r="F32" s="649" t="s">
        <v>394</v>
      </c>
      <c r="G32" s="650"/>
      <c r="H32" s="650"/>
      <c r="I32" s="650"/>
      <c r="J32" s="650"/>
      <c r="K32" s="651"/>
      <c r="L32" s="636" t="s">
        <v>395</v>
      </c>
      <c r="M32" s="642"/>
      <c r="N32" s="642"/>
      <c r="O32" s="643"/>
      <c r="P32" s="636" t="s">
        <v>396</v>
      </c>
      <c r="Q32" s="642"/>
      <c r="R32" s="642"/>
      <c r="S32" s="643"/>
    </row>
    <row r="33" spans="1:19" s="98" customFormat="1" ht="29.25" customHeight="1">
      <c r="A33" s="635"/>
      <c r="B33" s="639"/>
      <c r="C33" s="640"/>
      <c r="D33" s="640"/>
      <c r="E33" s="641"/>
      <c r="F33" s="644" t="s">
        <v>397</v>
      </c>
      <c r="G33" s="645"/>
      <c r="H33" s="645"/>
      <c r="I33" s="645"/>
      <c r="J33" s="647" t="s">
        <v>401</v>
      </c>
      <c r="K33" s="648"/>
      <c r="L33" s="644"/>
      <c r="M33" s="645"/>
      <c r="N33" s="645"/>
      <c r="O33" s="646"/>
      <c r="P33" s="644"/>
      <c r="Q33" s="645"/>
      <c r="R33" s="645"/>
      <c r="S33" s="646"/>
    </row>
    <row r="34" spans="1:19" s="98" customFormat="1" ht="28.8">
      <c r="A34" s="635"/>
      <c r="B34" s="456" t="s">
        <v>398</v>
      </c>
      <c r="C34" s="454" t="s">
        <v>324</v>
      </c>
      <c r="D34" s="454" t="s">
        <v>220</v>
      </c>
      <c r="E34" s="455" t="s">
        <v>399</v>
      </c>
      <c r="F34" s="453" t="s">
        <v>398</v>
      </c>
      <c r="G34" s="454" t="s">
        <v>324</v>
      </c>
      <c r="H34" s="454" t="s">
        <v>220</v>
      </c>
      <c r="I34" s="454" t="s">
        <v>400</v>
      </c>
      <c r="J34" s="454" t="s">
        <v>398</v>
      </c>
      <c r="K34" s="455" t="s">
        <v>324</v>
      </c>
      <c r="L34" s="453" t="s">
        <v>398</v>
      </c>
      <c r="M34" s="454" t="s">
        <v>324</v>
      </c>
      <c r="N34" s="454" t="s">
        <v>220</v>
      </c>
      <c r="O34" s="455" t="s">
        <v>400</v>
      </c>
      <c r="P34" s="453" t="s">
        <v>398</v>
      </c>
      <c r="Q34" s="454" t="s">
        <v>324</v>
      </c>
      <c r="R34" s="454" t="s">
        <v>220</v>
      </c>
      <c r="S34" s="455" t="s">
        <v>400</v>
      </c>
    </row>
    <row r="35" spans="1:19" s="98" customFormat="1" ht="13.8">
      <c r="A35" s="447" t="s">
        <v>17</v>
      </c>
      <c r="B35" s="457">
        <f>+'PRESCO PRIV'!L6</f>
        <v>7899</v>
      </c>
      <c r="C35" s="458">
        <f>+'PRESCO PRIV'!R6</f>
        <v>240</v>
      </c>
      <c r="D35" s="458">
        <f>+'PRESCO PRIV'!Q6</f>
        <v>128</v>
      </c>
      <c r="E35" s="459">
        <f>+'PRESCO PRIV'!S6</f>
        <v>171</v>
      </c>
      <c r="F35" s="457">
        <f>+'NIVEAU I pv'!M7</f>
        <v>24743</v>
      </c>
      <c r="G35" s="458">
        <f>+'NIVEAU I pv'!BF7</f>
        <v>633</v>
      </c>
      <c r="H35" s="458">
        <f>+'NIVEAU I pv'!BB7</f>
        <v>1144</v>
      </c>
      <c r="I35" s="458">
        <f>+'NIVEAU I pv'!BC7</f>
        <v>181</v>
      </c>
      <c r="J35" s="458">
        <f>+'NIVEAU I pv'!O7+'NIVEAU I pv'!R7</f>
        <v>780</v>
      </c>
      <c r="K35" s="459"/>
      <c r="L35" s="457">
        <f>+'NIVEAU II pv'!N7</f>
        <v>11321</v>
      </c>
      <c r="M35" s="458">
        <f>+'NIVEAU II pv'!AS7</f>
        <v>435</v>
      </c>
      <c r="N35" s="458">
        <f>+'NIVEAU II pv'!AO7</f>
        <v>353</v>
      </c>
      <c r="O35" s="459">
        <f>+'NIVEAU II pv'!AP7</f>
        <v>75</v>
      </c>
      <c r="P35" s="457">
        <f>+'NIVEAU III pv'!U7</f>
        <v>5247</v>
      </c>
      <c r="Q35" s="458">
        <f>+'NIVEAU III pv'!BL7</f>
        <v>141</v>
      </c>
      <c r="R35" s="458">
        <f>+'NIVEAU III pv'!BH7</f>
        <v>175</v>
      </c>
      <c r="S35" s="459">
        <f>+'NIVEAU III pv'!BI7</f>
        <v>22</v>
      </c>
    </row>
    <row r="36" spans="1:19" s="98" customFormat="1" ht="13.8">
      <c r="A36" s="447" t="s">
        <v>18</v>
      </c>
      <c r="B36" s="457">
        <f>+'PRESCO PRIV'!L7</f>
        <v>1851</v>
      </c>
      <c r="C36" s="458">
        <f>+'PRESCO PRIV'!R7</f>
        <v>58</v>
      </c>
      <c r="D36" s="458">
        <f>+'PRESCO PRIV'!Q7</f>
        <v>59</v>
      </c>
      <c r="E36" s="459">
        <f>+'PRESCO PRIV'!S7</f>
        <v>26</v>
      </c>
      <c r="F36" s="457">
        <f>+'NIVEAU I pv'!M8</f>
        <v>21908</v>
      </c>
      <c r="G36" s="458">
        <f>+'NIVEAU I pv'!BF8</f>
        <v>436</v>
      </c>
      <c r="H36" s="458">
        <f>+'NIVEAU I pv'!BB8</f>
        <v>733</v>
      </c>
      <c r="I36" s="458">
        <f>+'NIVEAU I pv'!BC8</f>
        <v>198</v>
      </c>
      <c r="J36" s="458">
        <f>+'NIVEAU I pv'!O8+'NIVEAU I pv'!R8</f>
        <v>0</v>
      </c>
      <c r="K36" s="459"/>
      <c r="L36" s="457">
        <f>+'NIVEAU II pv'!N8</f>
        <v>6829</v>
      </c>
      <c r="M36" s="458">
        <f>+'NIVEAU II pv'!AS8</f>
        <v>276</v>
      </c>
      <c r="N36" s="458">
        <f>+'NIVEAU II pv'!AO8</f>
        <v>263</v>
      </c>
      <c r="O36" s="459">
        <f>+'NIVEAU II pv'!AP8</f>
        <v>45</v>
      </c>
      <c r="P36" s="457">
        <f>+'NIVEAU III pv'!U8</f>
        <v>3391</v>
      </c>
      <c r="Q36" s="458">
        <f>+'NIVEAU III pv'!BL8</f>
        <v>127</v>
      </c>
      <c r="R36" s="458">
        <f>+'NIVEAU III pv'!BH8</f>
        <v>107</v>
      </c>
      <c r="S36" s="459">
        <f>+'NIVEAU III pv'!BI8</f>
        <v>17</v>
      </c>
    </row>
    <row r="37" spans="1:19" s="98" customFormat="1" ht="13.8">
      <c r="A37" s="448" t="s">
        <v>19</v>
      </c>
      <c r="B37" s="457">
        <f>+'PRESCO PRIV'!L8</f>
        <v>66572</v>
      </c>
      <c r="C37" s="458">
        <f>+'PRESCO PRIV'!R8</f>
        <v>2773</v>
      </c>
      <c r="D37" s="458">
        <f>+'PRESCO PRIV'!Q8</f>
        <v>2786</v>
      </c>
      <c r="E37" s="459">
        <f>+'PRESCO PRIV'!S8</f>
        <v>1343</v>
      </c>
      <c r="F37" s="457">
        <f>+'NIVEAU I pv'!M9</f>
        <v>218959</v>
      </c>
      <c r="G37" s="458">
        <f>+'NIVEAU I pv'!BF9</f>
        <v>6517</v>
      </c>
      <c r="H37" s="458">
        <f>+'NIVEAU I pv'!BB9</f>
        <v>13450</v>
      </c>
      <c r="I37" s="458">
        <f>+'NIVEAU I pv'!BC9</f>
        <v>1644</v>
      </c>
      <c r="J37" s="458">
        <f>+'NIVEAU I pv'!O9+'NIVEAU I pv'!R9</f>
        <v>0</v>
      </c>
      <c r="K37" s="459"/>
      <c r="L37" s="457">
        <f>+'NIVEAU II pv'!N9</f>
        <v>120375</v>
      </c>
      <c r="M37" s="458">
        <f>+'NIVEAU II pv'!AS9</f>
        <v>5714</v>
      </c>
      <c r="N37" s="458">
        <f>+'NIVEAU II pv'!AO9</f>
        <v>3945</v>
      </c>
      <c r="O37" s="459">
        <f>+'NIVEAU II pv'!AP9</f>
        <v>842</v>
      </c>
      <c r="P37" s="457">
        <f>+'NIVEAU III pv'!U9</f>
        <v>47772</v>
      </c>
      <c r="Q37" s="458">
        <f>+'NIVEAU III pv'!BL9</f>
        <v>2353</v>
      </c>
      <c r="R37" s="458">
        <f>+'NIVEAU III pv'!BH9</f>
        <v>1553</v>
      </c>
      <c r="S37" s="459">
        <f>+'NIVEAU III pv'!BI9</f>
        <v>318</v>
      </c>
    </row>
    <row r="38" spans="1:19" s="98" customFormat="1" ht="13.8">
      <c r="A38" s="447" t="s">
        <v>20</v>
      </c>
      <c r="B38" s="457">
        <f>+'PRESCO PRIV'!L9</f>
        <v>4809</v>
      </c>
      <c r="C38" s="458">
        <f>+'PRESCO PRIV'!R9</f>
        <v>169</v>
      </c>
      <c r="D38" s="458">
        <f>+'PRESCO PRIV'!Q9</f>
        <v>160</v>
      </c>
      <c r="E38" s="459">
        <f>+'PRESCO PRIV'!S9</f>
        <v>84</v>
      </c>
      <c r="F38" s="457">
        <f>+'NIVEAU I pv'!M10</f>
        <v>11847</v>
      </c>
      <c r="G38" s="458">
        <f>+'NIVEAU I pv'!BF10</f>
        <v>240</v>
      </c>
      <c r="H38" s="458">
        <f>+'NIVEAU I pv'!BB10</f>
        <v>427</v>
      </c>
      <c r="I38" s="458">
        <f>+'NIVEAU I pv'!BC10</f>
        <v>68</v>
      </c>
      <c r="J38" s="458">
        <f>+'NIVEAU I pv'!O10+'NIVEAU I pv'!R10</f>
        <v>0</v>
      </c>
      <c r="K38" s="459"/>
      <c r="L38" s="457">
        <f>+'NIVEAU II pv'!N10</f>
        <v>13713</v>
      </c>
      <c r="M38" s="458">
        <f>+'NIVEAU II pv'!AS10</f>
        <v>370</v>
      </c>
      <c r="N38" s="458">
        <f>+'NIVEAU II pv'!AO10</f>
        <v>333</v>
      </c>
      <c r="O38" s="459">
        <f>+'NIVEAU II pv'!AP10</f>
        <v>65</v>
      </c>
      <c r="P38" s="457">
        <f>+'NIVEAU III pv'!U10</f>
        <v>4690</v>
      </c>
      <c r="Q38" s="458">
        <f>+'NIVEAU III pv'!BL10</f>
        <v>134</v>
      </c>
      <c r="R38" s="458">
        <f>+'NIVEAU III pv'!BH10</f>
        <v>102</v>
      </c>
      <c r="S38" s="459">
        <f>+'NIVEAU III pv'!BI10</f>
        <v>19</v>
      </c>
    </row>
    <row r="39" spans="1:19" s="98" customFormat="1" ht="13.8">
      <c r="A39" s="447" t="s">
        <v>21</v>
      </c>
      <c r="B39" s="457">
        <f>+'PRESCO PRIV'!L10</f>
        <v>1002</v>
      </c>
      <c r="C39" s="458">
        <f>+'PRESCO PRIV'!R10</f>
        <v>22</v>
      </c>
      <c r="D39" s="458">
        <f>+'PRESCO PRIV'!Q10</f>
        <v>17</v>
      </c>
      <c r="E39" s="459">
        <f>+'PRESCO PRIV'!S10</f>
        <v>12</v>
      </c>
      <c r="F39" s="457">
        <f>+'NIVEAU I pv'!M11</f>
        <v>9145</v>
      </c>
      <c r="G39" s="458">
        <f>+'NIVEAU I pv'!BF11</f>
        <v>199</v>
      </c>
      <c r="H39" s="458">
        <f>+'NIVEAU I pv'!BB11</f>
        <v>195</v>
      </c>
      <c r="I39" s="458">
        <f>+'NIVEAU I pv'!BC11</f>
        <v>94</v>
      </c>
      <c r="J39" s="458">
        <f>+'NIVEAU I pv'!O11+'NIVEAU I pv'!R11</f>
        <v>0</v>
      </c>
      <c r="K39" s="459"/>
      <c r="L39" s="457">
        <f>+'NIVEAU II pv'!N11</f>
        <v>1714</v>
      </c>
      <c r="M39" s="458">
        <f>+'NIVEAU II pv'!AS11</f>
        <v>46</v>
      </c>
      <c r="N39" s="458">
        <f>+'NIVEAU II pv'!AO11</f>
        <v>36</v>
      </c>
      <c r="O39" s="459">
        <f>+'NIVEAU II pv'!AP11</f>
        <v>10</v>
      </c>
      <c r="P39" s="457">
        <f>+'NIVEAU III pv'!U11</f>
        <v>202</v>
      </c>
      <c r="Q39" s="458">
        <f>+'NIVEAU III pv'!BL11</f>
        <v>17</v>
      </c>
      <c r="R39" s="458">
        <f>+'NIVEAU III pv'!BH11</f>
        <v>3</v>
      </c>
      <c r="S39" s="459">
        <f>+'NIVEAU III pv'!BI11</f>
        <v>3</v>
      </c>
    </row>
    <row r="40" spans="1:19" s="98" customFormat="1" ht="13.8">
      <c r="A40" s="447" t="s">
        <v>22</v>
      </c>
      <c r="B40" s="457">
        <f>+'PRESCO PRIV'!L11</f>
        <v>1646</v>
      </c>
      <c r="C40" s="458">
        <f>+'PRESCO PRIV'!R11</f>
        <v>55</v>
      </c>
      <c r="D40" s="458">
        <f>+'PRESCO PRIV'!Q11</f>
        <v>49</v>
      </c>
      <c r="E40" s="459">
        <f>+'PRESCO PRIV'!S11</f>
        <v>21</v>
      </c>
      <c r="F40" s="457">
        <f>+'NIVEAU I pv'!M12</f>
        <v>11104</v>
      </c>
      <c r="G40" s="458">
        <f>+'NIVEAU I pv'!BF12</f>
        <v>269</v>
      </c>
      <c r="H40" s="458">
        <f>+'NIVEAU I pv'!BB12</f>
        <v>310</v>
      </c>
      <c r="I40" s="458">
        <f>+'NIVEAU I pv'!BC12</f>
        <v>79</v>
      </c>
      <c r="J40" s="458">
        <f>+'NIVEAU I pv'!O12+'NIVEAU I pv'!R12</f>
        <v>131</v>
      </c>
      <c r="K40" s="459"/>
      <c r="L40" s="457">
        <f>+'NIVEAU II pv'!N12</f>
        <v>4440</v>
      </c>
      <c r="M40" s="458">
        <f>+'NIVEAU II pv'!AS12</f>
        <v>121</v>
      </c>
      <c r="N40" s="458">
        <f>+'NIVEAU II pv'!AO12</f>
        <v>82</v>
      </c>
      <c r="O40" s="459">
        <f>+'NIVEAU II pv'!AP12</f>
        <v>17</v>
      </c>
      <c r="P40" s="457">
        <f>+'NIVEAU III pv'!U12</f>
        <v>1481</v>
      </c>
      <c r="Q40" s="458">
        <f>+'NIVEAU III pv'!BL12</f>
        <v>64</v>
      </c>
      <c r="R40" s="458">
        <f>+'NIVEAU III pv'!BH12</f>
        <v>28</v>
      </c>
      <c r="S40" s="459">
        <f>+'NIVEAU III pv'!BI12</f>
        <v>6</v>
      </c>
    </row>
    <row r="41" spans="1:19" s="98" customFormat="1" ht="13.8">
      <c r="A41" s="447" t="s">
        <v>24</v>
      </c>
      <c r="B41" s="457">
        <f>+'PRESCO PRIV'!L12</f>
        <v>9063</v>
      </c>
      <c r="C41" s="458">
        <f>+'PRESCO PRIV'!R12</f>
        <v>250</v>
      </c>
      <c r="D41" s="458">
        <f>+'PRESCO PRIV'!Q12</f>
        <v>267</v>
      </c>
      <c r="E41" s="459">
        <f>+'PRESCO PRIV'!S12</f>
        <v>98</v>
      </c>
      <c r="F41" s="457">
        <f>+'NIVEAU I pv'!M13</f>
        <v>33885</v>
      </c>
      <c r="G41" s="458">
        <f>+'NIVEAU I pv'!BF13</f>
        <v>849</v>
      </c>
      <c r="H41" s="458">
        <f>+'NIVEAU I pv'!BB13</f>
        <v>1282</v>
      </c>
      <c r="I41" s="458">
        <f>+'NIVEAU I pv'!BC13</f>
        <v>270</v>
      </c>
      <c r="J41" s="458">
        <f>+'NIVEAU I pv'!O13+'NIVEAU I pv'!R13</f>
        <v>17</v>
      </c>
      <c r="K41" s="459"/>
      <c r="L41" s="457">
        <f>+'NIVEAU II pv'!N13</f>
        <v>9587</v>
      </c>
      <c r="M41" s="458">
        <f>+'NIVEAU II pv'!AS13</f>
        <v>358</v>
      </c>
      <c r="N41" s="458">
        <f>+'NIVEAU II pv'!AO13</f>
        <v>304</v>
      </c>
      <c r="O41" s="459">
        <f>+'NIVEAU II pv'!AP13</f>
        <v>57</v>
      </c>
      <c r="P41" s="457">
        <f>+'NIVEAU III pv'!U13</f>
        <v>3816</v>
      </c>
      <c r="Q41" s="458">
        <f>+'NIVEAU III pv'!BL13</f>
        <v>154</v>
      </c>
      <c r="R41" s="458">
        <f>+'NIVEAU III pv'!BH13</f>
        <v>96</v>
      </c>
      <c r="S41" s="459">
        <f>+'NIVEAU III pv'!BI13</f>
        <v>22</v>
      </c>
    </row>
    <row r="42" spans="1:19" s="98" customFormat="1" ht="13.8">
      <c r="A42" s="447" t="s">
        <v>23</v>
      </c>
      <c r="B42" s="457">
        <f>+'PRESCO PRIV'!L13</f>
        <v>1479</v>
      </c>
      <c r="C42" s="458">
        <f>+'PRESCO PRIV'!R13</f>
        <v>35</v>
      </c>
      <c r="D42" s="458">
        <f>+'PRESCO PRIV'!Q13</f>
        <v>36</v>
      </c>
      <c r="E42" s="459">
        <f>+'PRESCO PRIV'!S13</f>
        <v>20</v>
      </c>
      <c r="F42" s="457">
        <f>+'NIVEAU I pv'!M14</f>
        <v>4431</v>
      </c>
      <c r="G42" s="458">
        <f>+'NIVEAU I pv'!BF14</f>
        <v>81</v>
      </c>
      <c r="H42" s="458">
        <f>+'NIVEAU I pv'!BB14</f>
        <v>173</v>
      </c>
      <c r="I42" s="458">
        <f>+'NIVEAU I pv'!BC14</f>
        <v>21</v>
      </c>
      <c r="J42" s="458">
        <f>+'NIVEAU I pv'!O14+'NIVEAU I pv'!R14</f>
        <v>0</v>
      </c>
      <c r="K42" s="459"/>
      <c r="L42" s="457">
        <f>+'NIVEAU II pv'!N14</f>
        <v>2443</v>
      </c>
      <c r="M42" s="458">
        <f>+'NIVEAU II pv'!AS14</f>
        <v>60</v>
      </c>
      <c r="N42" s="458">
        <f>+'NIVEAU II pv'!AO14</f>
        <v>61</v>
      </c>
      <c r="O42" s="459">
        <f>+'NIVEAU II pv'!AP14</f>
        <v>10</v>
      </c>
      <c r="P42" s="457">
        <f>+'NIVEAU III pv'!U14</f>
        <v>1275</v>
      </c>
      <c r="Q42" s="458">
        <f>+'NIVEAU III pv'!BL14</f>
        <v>26</v>
      </c>
      <c r="R42" s="458">
        <f>+'NIVEAU III pv'!BH14</f>
        <v>24</v>
      </c>
      <c r="S42" s="459">
        <f>+'NIVEAU III pv'!BI14</f>
        <v>4</v>
      </c>
    </row>
    <row r="43" spans="1:19" s="98" customFormat="1" ht="13.8">
      <c r="A43" s="447" t="s">
        <v>25</v>
      </c>
      <c r="B43" s="457">
        <f>+'PRESCO PRIV'!L14</f>
        <v>11782</v>
      </c>
      <c r="C43" s="458">
        <f>+'PRESCO PRIV'!R14</f>
        <v>384</v>
      </c>
      <c r="D43" s="458">
        <f>+'PRESCO PRIV'!Q14</f>
        <v>416</v>
      </c>
      <c r="E43" s="459">
        <f>+'PRESCO PRIV'!S14</f>
        <v>127</v>
      </c>
      <c r="F43" s="457">
        <f>+'NIVEAU I pv'!M15</f>
        <v>24060</v>
      </c>
      <c r="G43" s="458">
        <f>+'NIVEAU I pv'!BF15</f>
        <v>577</v>
      </c>
      <c r="H43" s="458">
        <f>+'NIVEAU I pv'!BB15</f>
        <v>1105</v>
      </c>
      <c r="I43" s="458">
        <f>+'NIVEAU I pv'!BC15</f>
        <v>142</v>
      </c>
      <c r="J43" s="458">
        <f>+'NIVEAU I pv'!O15+'NIVEAU I pv'!R15</f>
        <v>43</v>
      </c>
      <c r="K43" s="459"/>
      <c r="L43" s="457">
        <f>+'NIVEAU II pv'!N15</f>
        <v>12767</v>
      </c>
      <c r="M43" s="458">
        <f>+'NIVEAU II pv'!AS15</f>
        <v>387</v>
      </c>
      <c r="N43" s="458">
        <f>+'NIVEAU II pv'!AO15</f>
        <v>305</v>
      </c>
      <c r="O43" s="459">
        <f>+'NIVEAU II pv'!AP15</f>
        <v>52</v>
      </c>
      <c r="P43" s="457">
        <f>+'NIVEAU III pv'!U15</f>
        <v>4310</v>
      </c>
      <c r="Q43" s="458">
        <f>+'NIVEAU III pv'!BL15</f>
        <v>157</v>
      </c>
      <c r="R43" s="458">
        <f>+'NIVEAU III pv'!BH15</f>
        <v>85</v>
      </c>
      <c r="S43" s="459">
        <f>+'NIVEAU III pv'!BI15</f>
        <v>12</v>
      </c>
    </row>
    <row r="44" spans="1:19" s="98" customFormat="1" ht="13.8">
      <c r="A44" s="447" t="s">
        <v>26</v>
      </c>
      <c r="B44" s="457">
        <f>+'PRESCO PRIV'!L15</f>
        <v>1007</v>
      </c>
      <c r="C44" s="458">
        <f>+'PRESCO PRIV'!R15</f>
        <v>29</v>
      </c>
      <c r="D44" s="458">
        <f>+'PRESCO PRIV'!Q15</f>
        <v>28</v>
      </c>
      <c r="E44" s="459">
        <f>+'PRESCO PRIV'!S15</f>
        <v>18</v>
      </c>
      <c r="F44" s="457">
        <f>+'NIVEAU I pv'!M16</f>
        <v>4331</v>
      </c>
      <c r="G44" s="458">
        <f>+'NIVEAU I pv'!BF16</f>
        <v>85</v>
      </c>
      <c r="H44" s="458">
        <f>+'NIVEAU I pv'!BB16</f>
        <v>130</v>
      </c>
      <c r="I44" s="458">
        <f>+'NIVEAU I pv'!BC16</f>
        <v>25</v>
      </c>
      <c r="J44" s="458">
        <f>+'NIVEAU I pv'!O16+'NIVEAU I pv'!R16</f>
        <v>0</v>
      </c>
      <c r="K44" s="459"/>
      <c r="L44" s="457">
        <f>+'NIVEAU II pv'!N16</f>
        <v>1603</v>
      </c>
      <c r="M44" s="458">
        <f>+'NIVEAU II pv'!AS16</f>
        <v>46</v>
      </c>
      <c r="N44" s="458">
        <f>+'NIVEAU II pv'!AO16</f>
        <v>53</v>
      </c>
      <c r="O44" s="459">
        <f>+'NIVEAU II pv'!AP16</f>
        <v>13</v>
      </c>
      <c r="P44" s="457">
        <f>+'NIVEAU III pv'!U16</f>
        <v>222</v>
      </c>
      <c r="Q44" s="458">
        <f>+'NIVEAU III pv'!BL16</f>
        <v>13</v>
      </c>
      <c r="R44" s="458">
        <f>+'NIVEAU III pv'!BH16</f>
        <v>3</v>
      </c>
      <c r="S44" s="459">
        <f>+'NIVEAU III pv'!BI16</f>
        <v>2</v>
      </c>
    </row>
    <row r="45" spans="1:19" s="98" customFormat="1" ht="13.8">
      <c r="A45" s="447" t="s">
        <v>27</v>
      </c>
      <c r="B45" s="457">
        <f>+'PRESCO PRIV'!L16</f>
        <v>7184</v>
      </c>
      <c r="C45" s="458">
        <f>+'PRESCO PRIV'!R16</f>
        <v>255</v>
      </c>
      <c r="D45" s="458">
        <f>+'PRESCO PRIV'!Q16</f>
        <v>261</v>
      </c>
      <c r="E45" s="459">
        <f>+'PRESCO PRIV'!S16</f>
        <v>127</v>
      </c>
      <c r="F45" s="457">
        <f>+'NIVEAU I pv'!M17</f>
        <v>26818</v>
      </c>
      <c r="G45" s="458">
        <f>+'NIVEAU I pv'!BF17</f>
        <v>650</v>
      </c>
      <c r="H45" s="458">
        <f>+'NIVEAU I pv'!BB17</f>
        <v>1248</v>
      </c>
      <c r="I45" s="458">
        <f>+'NIVEAU I pv'!BC17</f>
        <v>182</v>
      </c>
      <c r="J45" s="458">
        <f>+'NIVEAU I pv'!O17+'NIVEAU I pv'!R17</f>
        <v>0</v>
      </c>
      <c r="K45" s="459"/>
      <c r="L45" s="457">
        <f>+'NIVEAU II pv'!N17</f>
        <v>16166</v>
      </c>
      <c r="M45" s="458">
        <f>+'NIVEAU II pv'!AS17</f>
        <v>450</v>
      </c>
      <c r="N45" s="458">
        <f>+'NIVEAU II pv'!AO17</f>
        <v>466</v>
      </c>
      <c r="O45" s="459">
        <f>+'NIVEAU II pv'!AP17</f>
        <v>87</v>
      </c>
      <c r="P45" s="457">
        <f>+'NIVEAU III pv'!U17</f>
        <v>4298</v>
      </c>
      <c r="Q45" s="458">
        <f>+'NIVEAU III pv'!BL17</f>
        <v>166</v>
      </c>
      <c r="R45" s="458">
        <f>+'NIVEAU III pv'!BH17</f>
        <v>145</v>
      </c>
      <c r="S45" s="459">
        <f>+'NIVEAU III pv'!BI17</f>
        <v>28</v>
      </c>
    </row>
    <row r="46" spans="1:19" s="98" customFormat="1" ht="13.8">
      <c r="A46" s="448" t="s">
        <v>28</v>
      </c>
      <c r="B46" s="457">
        <f>+'PRESCO PRIV'!L17</f>
        <v>2539</v>
      </c>
      <c r="C46" s="458">
        <f>+'PRESCO PRIV'!R17</f>
        <v>79</v>
      </c>
      <c r="D46" s="458">
        <f>+'PRESCO PRIV'!Q17</f>
        <v>69</v>
      </c>
      <c r="E46" s="459">
        <f>+'PRESCO PRIV'!S17</f>
        <v>49</v>
      </c>
      <c r="F46" s="457">
        <f>+'NIVEAU I pv'!M18</f>
        <v>31098</v>
      </c>
      <c r="G46" s="458">
        <f>+'NIVEAU I pv'!BF18</f>
        <v>731</v>
      </c>
      <c r="H46" s="458">
        <f>+'NIVEAU I pv'!BB18</f>
        <v>869</v>
      </c>
      <c r="I46" s="458">
        <f>+'NIVEAU I pv'!BC18</f>
        <v>256</v>
      </c>
      <c r="J46" s="458">
        <f>+'NIVEAU I pv'!O18+'NIVEAU I pv'!R18</f>
        <v>0</v>
      </c>
      <c r="K46" s="459"/>
      <c r="L46" s="457">
        <f>+'NIVEAU II pv'!N18</f>
        <v>8181</v>
      </c>
      <c r="M46" s="458">
        <f>+'NIVEAU II pv'!AS18</f>
        <v>220</v>
      </c>
      <c r="N46" s="458">
        <f>+'NIVEAU II pv'!AO18</f>
        <v>191</v>
      </c>
      <c r="O46" s="459">
        <f>+'NIVEAU II pv'!AP18</f>
        <v>41</v>
      </c>
      <c r="P46" s="457">
        <f>+'NIVEAU III pv'!U18</f>
        <v>1285</v>
      </c>
      <c r="Q46" s="458">
        <f>+'NIVEAU III pv'!BL18</f>
        <v>58</v>
      </c>
      <c r="R46" s="458">
        <f>+'NIVEAU III pv'!BH18</f>
        <v>22</v>
      </c>
      <c r="S46" s="459">
        <f>+'NIVEAU III pv'!BI18</f>
        <v>5</v>
      </c>
    </row>
    <row r="47" spans="1:19" s="98" customFormat="1" ht="13.8">
      <c r="A47" s="447" t="s">
        <v>29</v>
      </c>
      <c r="B47" s="457">
        <f>+'PRESCO PRIV'!L18</f>
        <v>10153</v>
      </c>
      <c r="C47" s="458">
        <f>+'PRESCO PRIV'!R18</f>
        <v>289</v>
      </c>
      <c r="D47" s="458">
        <f>+'PRESCO PRIV'!Q18</f>
        <v>370</v>
      </c>
      <c r="E47" s="459">
        <f>+'PRESCO PRIV'!S18</f>
        <v>168</v>
      </c>
      <c r="F47" s="457">
        <f>+'NIVEAU I pv'!M19</f>
        <v>33760</v>
      </c>
      <c r="G47" s="458">
        <f>+'NIVEAU I pv'!BF19</f>
        <v>755</v>
      </c>
      <c r="H47" s="458">
        <f>+'NIVEAU I pv'!BB19</f>
        <v>1338</v>
      </c>
      <c r="I47" s="458">
        <f>+'NIVEAU I pv'!BC19</f>
        <v>194</v>
      </c>
      <c r="J47" s="458">
        <f>+'NIVEAU I pv'!O19+'NIVEAU I pv'!R19</f>
        <v>621</v>
      </c>
      <c r="K47" s="459"/>
      <c r="L47" s="457">
        <f>+'NIVEAU II pv'!N19</f>
        <v>20800</v>
      </c>
      <c r="M47" s="458">
        <f>+'NIVEAU II pv'!AS19</f>
        <v>515</v>
      </c>
      <c r="N47" s="458">
        <f>+'NIVEAU II pv'!AO19</f>
        <v>482</v>
      </c>
      <c r="O47" s="459">
        <f>+'NIVEAU II pv'!AP19</f>
        <v>97</v>
      </c>
      <c r="P47" s="457">
        <f>+'NIVEAU III pv'!U19</f>
        <v>5772</v>
      </c>
      <c r="Q47" s="458">
        <f>+'NIVEAU III pv'!BL19</f>
        <v>223</v>
      </c>
      <c r="R47" s="458">
        <f>+'NIVEAU III pv'!BH19</f>
        <v>164</v>
      </c>
      <c r="S47" s="459">
        <f>+'NIVEAU III pv'!BI19</f>
        <v>34</v>
      </c>
    </row>
    <row r="48" spans="1:19" s="98" customFormat="1" ht="13.8">
      <c r="A48" s="447" t="s">
        <v>30</v>
      </c>
      <c r="B48" s="457">
        <f>+'PRESCO PRIV'!L19</f>
        <v>7718</v>
      </c>
      <c r="C48" s="458">
        <f>+'PRESCO PRIV'!R19</f>
        <v>275</v>
      </c>
      <c r="D48" s="458">
        <f>+'PRESCO PRIV'!Q19</f>
        <v>314</v>
      </c>
      <c r="E48" s="459">
        <f>+'PRESCO PRIV'!S19</f>
        <v>117</v>
      </c>
      <c r="F48" s="457">
        <f>+'NIVEAU I pv'!M20</f>
        <v>57810</v>
      </c>
      <c r="G48" s="458">
        <f>+'NIVEAU I pv'!BF20</f>
        <v>1368</v>
      </c>
      <c r="H48" s="458">
        <f>+'NIVEAU I pv'!BB20</f>
        <v>2120</v>
      </c>
      <c r="I48" s="458">
        <f>+'NIVEAU I pv'!BC20</f>
        <v>488</v>
      </c>
      <c r="J48" s="458">
        <f>+'NIVEAU I pv'!O20+'NIVEAU I pv'!R20</f>
        <v>48</v>
      </c>
      <c r="K48" s="459"/>
      <c r="L48" s="457">
        <f>+'NIVEAU II pv'!N20</f>
        <v>17275</v>
      </c>
      <c r="M48" s="458">
        <f>+'NIVEAU II pv'!AS20</f>
        <v>607</v>
      </c>
      <c r="N48" s="458">
        <f>+'NIVEAU II pv'!AO20</f>
        <v>468</v>
      </c>
      <c r="O48" s="459">
        <f>+'NIVEAU II pv'!AP20</f>
        <v>87</v>
      </c>
      <c r="P48" s="457">
        <f>+'NIVEAU III pv'!U20</f>
        <v>7657</v>
      </c>
      <c r="Q48" s="458">
        <f>+'NIVEAU III pv'!BL20</f>
        <v>262</v>
      </c>
      <c r="R48" s="458">
        <f>+'NIVEAU III pv'!BH20</f>
        <v>211</v>
      </c>
      <c r="S48" s="459">
        <f>+'NIVEAU III pv'!BI20</f>
        <v>33</v>
      </c>
    </row>
    <row r="49" spans="1:19" s="98" customFormat="1" ht="13.8">
      <c r="A49" s="447" t="s">
        <v>31</v>
      </c>
      <c r="B49" s="457">
        <f>+'PRESCO PRIV'!L20</f>
        <v>2347</v>
      </c>
      <c r="C49" s="458">
        <f>+'PRESCO PRIV'!R20</f>
        <v>59</v>
      </c>
      <c r="D49" s="458">
        <f>+'PRESCO PRIV'!Q20</f>
        <v>53</v>
      </c>
      <c r="E49" s="459">
        <f>+'PRESCO PRIV'!S20</f>
        <v>24</v>
      </c>
      <c r="F49" s="457">
        <f>+'NIVEAU I pv'!M21</f>
        <v>9224</v>
      </c>
      <c r="G49" s="458">
        <f>+'NIVEAU I pv'!BF21</f>
        <v>199</v>
      </c>
      <c r="H49" s="458">
        <f>+'NIVEAU I pv'!BB21</f>
        <v>321</v>
      </c>
      <c r="I49" s="458">
        <f>+'NIVEAU I pv'!BC21</f>
        <v>52</v>
      </c>
      <c r="J49" s="458">
        <f>+'NIVEAU I pv'!O21+'NIVEAU I pv'!R21</f>
        <v>0</v>
      </c>
      <c r="K49" s="459"/>
      <c r="L49" s="457">
        <f>+'NIVEAU II pv'!N21</f>
        <v>2957</v>
      </c>
      <c r="M49" s="458">
        <f>+'NIVEAU II pv'!AS21</f>
        <v>85</v>
      </c>
      <c r="N49" s="458">
        <f>+'NIVEAU II pv'!AO21</f>
        <v>74</v>
      </c>
      <c r="O49" s="459">
        <f>+'NIVEAU II pv'!AP21</f>
        <v>19</v>
      </c>
      <c r="P49" s="457">
        <f>+'NIVEAU III pv'!U21</f>
        <v>571</v>
      </c>
      <c r="Q49" s="458">
        <f>+'NIVEAU III pv'!BL21</f>
        <v>29</v>
      </c>
      <c r="R49" s="458">
        <f>+'NIVEAU III pv'!BH21</f>
        <v>16</v>
      </c>
      <c r="S49" s="459">
        <f>+'NIVEAU III pv'!BI21</f>
        <v>4</v>
      </c>
    </row>
    <row r="50" spans="1:19" s="98" customFormat="1" ht="13.8">
      <c r="A50" s="448" t="s">
        <v>32</v>
      </c>
      <c r="B50" s="457">
        <f>+'PRESCO PRIV'!L21</f>
        <v>3236</v>
      </c>
      <c r="C50" s="458">
        <f>+'PRESCO PRIV'!R21</f>
        <v>129</v>
      </c>
      <c r="D50" s="458">
        <f>+'PRESCO PRIV'!Q21</f>
        <v>138</v>
      </c>
      <c r="E50" s="459">
        <f>+'PRESCO PRIV'!S21</f>
        <v>84</v>
      </c>
      <c r="F50" s="457">
        <f>+'NIVEAU I pv'!M22</f>
        <v>51346</v>
      </c>
      <c r="G50" s="458">
        <f>+'NIVEAU I pv'!BF22</f>
        <v>1260</v>
      </c>
      <c r="H50" s="458">
        <f>+'NIVEAU I pv'!BB22</f>
        <v>1773</v>
      </c>
      <c r="I50" s="458">
        <f>+'NIVEAU I pv'!BC22</f>
        <v>476</v>
      </c>
      <c r="J50" s="458">
        <f>+'NIVEAU I pv'!O22+'NIVEAU I pv'!R22</f>
        <v>0</v>
      </c>
      <c r="K50" s="459"/>
      <c r="L50" s="457">
        <f>+'NIVEAU II pv'!N22</f>
        <v>13796</v>
      </c>
      <c r="M50" s="458">
        <f>+'NIVEAU II pv'!AS22</f>
        <v>485</v>
      </c>
      <c r="N50" s="458">
        <f>+'NIVEAU II pv'!AO22</f>
        <v>408</v>
      </c>
      <c r="O50" s="459">
        <f>+'NIVEAU II pv'!AP22</f>
        <v>92</v>
      </c>
      <c r="P50" s="457">
        <f>+'NIVEAU III pv'!U22</f>
        <v>4695</v>
      </c>
      <c r="Q50" s="458">
        <f>+'NIVEAU III pv'!BL22</f>
        <v>188</v>
      </c>
      <c r="R50" s="458">
        <f>+'NIVEAU III pv'!BH22</f>
        <v>139</v>
      </c>
      <c r="S50" s="459">
        <f>+'NIVEAU III pv'!BI22</f>
        <v>30</v>
      </c>
    </row>
    <row r="51" spans="1:19" s="98" customFormat="1" ht="13.8">
      <c r="A51" s="447" t="s">
        <v>33</v>
      </c>
      <c r="B51" s="457">
        <f>+'PRESCO PRIV'!L22</f>
        <v>435</v>
      </c>
      <c r="C51" s="458">
        <f>+'PRESCO PRIV'!R22</f>
        <v>10</v>
      </c>
      <c r="D51" s="458">
        <f>+'PRESCO PRIV'!Q22</f>
        <v>7</v>
      </c>
      <c r="E51" s="459">
        <f>+'PRESCO PRIV'!S22</f>
        <v>4</v>
      </c>
      <c r="F51" s="457">
        <f>+'NIVEAU I pv'!M23</f>
        <v>1820</v>
      </c>
      <c r="G51" s="458">
        <f>+'NIVEAU I pv'!BF23</f>
        <v>33</v>
      </c>
      <c r="H51" s="458">
        <f>+'NIVEAU I pv'!BB23</f>
        <v>58</v>
      </c>
      <c r="I51" s="458">
        <f>+'NIVEAU I pv'!BC23</f>
        <v>9</v>
      </c>
      <c r="J51" s="458">
        <f>+'NIVEAU I pv'!O23+'NIVEAU I pv'!R23</f>
        <v>0</v>
      </c>
      <c r="K51" s="459"/>
      <c r="L51" s="457">
        <f>+'NIVEAU II pv'!N23</f>
        <v>833</v>
      </c>
      <c r="M51" s="458">
        <f>+'NIVEAU II pv'!AS23</f>
        <v>47</v>
      </c>
      <c r="N51" s="458">
        <f>+'NIVEAU II pv'!AO23</f>
        <v>35</v>
      </c>
      <c r="O51" s="459">
        <f>+'NIVEAU II pv'!AP23</f>
        <v>5</v>
      </c>
      <c r="P51" s="457">
        <f>+'NIVEAU III pv'!U23</f>
        <v>248</v>
      </c>
      <c r="Q51" s="458">
        <f>+'NIVEAU III pv'!BL23</f>
        <v>23</v>
      </c>
      <c r="R51" s="458">
        <f>+'NIVEAU III pv'!BH23</f>
        <v>14</v>
      </c>
      <c r="S51" s="459">
        <f>+'NIVEAU III pv'!BI23</f>
        <v>5</v>
      </c>
    </row>
    <row r="52" spans="1:19" s="98" customFormat="1" ht="13.8">
      <c r="A52" s="447" t="s">
        <v>34</v>
      </c>
      <c r="B52" s="457">
        <f>+'PRESCO PRIV'!L23</f>
        <v>4015</v>
      </c>
      <c r="C52" s="458">
        <f>+'PRESCO PRIV'!R23</f>
        <v>118</v>
      </c>
      <c r="D52" s="458">
        <f>+'PRESCO PRIV'!Q23</f>
        <v>147</v>
      </c>
      <c r="E52" s="459">
        <f>+'PRESCO PRIV'!S23</f>
        <v>68</v>
      </c>
      <c r="F52" s="457">
        <f>+'NIVEAU I pv'!M24</f>
        <v>12372</v>
      </c>
      <c r="G52" s="458">
        <f>+'NIVEAU I pv'!BF24</f>
        <v>262</v>
      </c>
      <c r="H52" s="458">
        <f>+'NIVEAU I pv'!BB24</f>
        <v>521</v>
      </c>
      <c r="I52" s="458">
        <f>+'NIVEAU I pv'!BC24</f>
        <v>91</v>
      </c>
      <c r="J52" s="458">
        <f>+'NIVEAU I pv'!O24+'NIVEAU I pv'!R24</f>
        <v>0</v>
      </c>
      <c r="K52" s="459"/>
      <c r="L52" s="457">
        <f>+'NIVEAU II pv'!N24</f>
        <v>5607</v>
      </c>
      <c r="M52" s="458">
        <f>+'NIVEAU II pv'!AS24</f>
        <v>114</v>
      </c>
      <c r="N52" s="458">
        <f>+'NIVEAU II pv'!AO24</f>
        <v>153</v>
      </c>
      <c r="O52" s="459">
        <f>+'NIVEAU II pv'!AP24</f>
        <v>32</v>
      </c>
      <c r="P52" s="457">
        <f>+'NIVEAU III pv'!U24</f>
        <v>1290</v>
      </c>
      <c r="Q52" s="458">
        <f>+'NIVEAU III pv'!BL24</f>
        <v>37</v>
      </c>
      <c r="R52" s="458">
        <f>+'NIVEAU III pv'!BH24</f>
        <v>43</v>
      </c>
      <c r="S52" s="459">
        <f>+'NIVEAU III pv'!BI24</f>
        <v>8</v>
      </c>
    </row>
    <row r="53" spans="1:19" s="98" customFormat="1" ht="13.8">
      <c r="A53" s="447" t="s">
        <v>35</v>
      </c>
      <c r="B53" s="457">
        <f>+'PRESCO PRIV'!L24</f>
        <v>6842</v>
      </c>
      <c r="C53" s="458">
        <f>+'PRESCO PRIV'!R24</f>
        <v>256</v>
      </c>
      <c r="D53" s="458">
        <f>+'PRESCO PRIV'!Q24</f>
        <v>178</v>
      </c>
      <c r="E53" s="459">
        <f>+'PRESCO PRIV'!S24</f>
        <v>226</v>
      </c>
      <c r="F53" s="457">
        <f>+'NIVEAU I pv'!M25</f>
        <v>30434</v>
      </c>
      <c r="G53" s="458">
        <f>+'NIVEAU I pv'!BF25</f>
        <v>712</v>
      </c>
      <c r="H53" s="458">
        <f>+'NIVEAU I pv'!BB25</f>
        <v>1439</v>
      </c>
      <c r="I53" s="458">
        <f>+'NIVEAU I pv'!BC25</f>
        <v>290</v>
      </c>
      <c r="J53" s="458">
        <f>+'NIVEAU I pv'!O25+'NIVEAU I pv'!R25</f>
        <v>983</v>
      </c>
      <c r="K53" s="459"/>
      <c r="L53" s="457">
        <f>+'NIVEAU II pv'!N25</f>
        <v>17013</v>
      </c>
      <c r="M53" s="458">
        <f>+'NIVEAU II pv'!AS25</f>
        <v>411</v>
      </c>
      <c r="N53" s="458">
        <f>+'NIVEAU II pv'!AO25</f>
        <v>524</v>
      </c>
      <c r="O53" s="459">
        <f>+'NIVEAU II pv'!AP25</f>
        <v>110</v>
      </c>
      <c r="P53" s="457">
        <f>+'NIVEAU III pv'!U25</f>
        <v>4784</v>
      </c>
      <c r="Q53" s="458">
        <f>+'NIVEAU III pv'!BL25</f>
        <v>129</v>
      </c>
      <c r="R53" s="458">
        <f>+'NIVEAU III pv'!BH25</f>
        <v>122</v>
      </c>
      <c r="S53" s="459">
        <f>+'NIVEAU III pv'!BI25</f>
        <v>25</v>
      </c>
    </row>
    <row r="54" spans="1:19" s="98" customFormat="1" ht="13.8">
      <c r="A54" s="447" t="s">
        <v>36</v>
      </c>
      <c r="B54" s="457">
        <f>+'PRESCO PRIV'!L25</f>
        <v>3951</v>
      </c>
      <c r="C54" s="458">
        <f>+'PRESCO PRIV'!R25</f>
        <v>109</v>
      </c>
      <c r="D54" s="458">
        <f>+'PRESCO PRIV'!Q25</f>
        <v>122</v>
      </c>
      <c r="E54" s="459">
        <f>+'PRESCO PRIV'!S25</f>
        <v>69</v>
      </c>
      <c r="F54" s="457">
        <f>+'NIVEAU I pv'!M26</f>
        <v>24963</v>
      </c>
      <c r="G54" s="458">
        <f>+'NIVEAU I pv'!BF26</f>
        <v>509</v>
      </c>
      <c r="H54" s="458">
        <f>+'NIVEAU I pv'!BB26</f>
        <v>805</v>
      </c>
      <c r="I54" s="458">
        <f>+'NIVEAU I pv'!BC26</f>
        <v>130</v>
      </c>
      <c r="J54" s="458">
        <f>+'NIVEAU I pv'!O26+'NIVEAU I pv'!R26</f>
        <v>341</v>
      </c>
      <c r="K54" s="459"/>
      <c r="L54" s="457">
        <f>+'NIVEAU II pv'!N26</f>
        <v>15743</v>
      </c>
      <c r="M54" s="458">
        <f>+'NIVEAU II pv'!AS26</f>
        <v>363</v>
      </c>
      <c r="N54" s="458">
        <f>+'NIVEAU II pv'!AO26</f>
        <v>383</v>
      </c>
      <c r="O54" s="459">
        <f>+'NIVEAU II pv'!AP26</f>
        <v>70</v>
      </c>
      <c r="P54" s="457">
        <f>+'NIVEAU III pv'!U26</f>
        <v>4891</v>
      </c>
      <c r="Q54" s="458">
        <f>+'NIVEAU III pv'!BL26</f>
        <v>111</v>
      </c>
      <c r="R54" s="458">
        <f>+'NIVEAU III pv'!BH26</f>
        <v>89</v>
      </c>
      <c r="S54" s="459">
        <f>+'NIVEAU III pv'!BI26</f>
        <v>22</v>
      </c>
    </row>
    <row r="55" spans="1:19" s="98" customFormat="1" ht="13.8">
      <c r="A55" s="448" t="s">
        <v>37</v>
      </c>
      <c r="B55" s="457">
        <f>+'PRESCO PRIV'!L26</f>
        <v>8501</v>
      </c>
      <c r="C55" s="458">
        <f>+'PRESCO PRIV'!R26</f>
        <v>362</v>
      </c>
      <c r="D55" s="458">
        <f>+'PRESCO PRIV'!Q26</f>
        <v>391</v>
      </c>
      <c r="E55" s="459">
        <f>+'PRESCO PRIV'!S26</f>
        <v>185</v>
      </c>
      <c r="F55" s="457">
        <f>+'NIVEAU I pv'!M27</f>
        <v>103819</v>
      </c>
      <c r="G55" s="458">
        <f>+'NIVEAU I pv'!BF27</f>
        <v>2321</v>
      </c>
      <c r="H55" s="458">
        <f>+'NIVEAU I pv'!BB27</f>
        <v>3748</v>
      </c>
      <c r="I55" s="458">
        <f>+'NIVEAU I pv'!BC27</f>
        <v>865</v>
      </c>
      <c r="J55" s="458">
        <f>+'NIVEAU I pv'!O27+'NIVEAU I pv'!R27</f>
        <v>48</v>
      </c>
      <c r="K55" s="459"/>
      <c r="L55" s="457">
        <f>+'NIVEAU II pv'!N27</f>
        <v>34030</v>
      </c>
      <c r="M55" s="458">
        <f>+'NIVEAU II pv'!AS27</f>
        <v>1118</v>
      </c>
      <c r="N55" s="458">
        <f>+'NIVEAU II pv'!AO27</f>
        <v>974</v>
      </c>
      <c r="O55" s="459">
        <f>+'NIVEAU II pv'!AP27</f>
        <v>211</v>
      </c>
      <c r="P55" s="457">
        <f>+'NIVEAU III pv'!U27</f>
        <v>11791</v>
      </c>
      <c r="Q55" s="458">
        <f>+'NIVEAU III pv'!BL27</f>
        <v>431</v>
      </c>
      <c r="R55" s="458">
        <f>+'NIVEAU III pv'!BH27</f>
        <v>324</v>
      </c>
      <c r="S55" s="459">
        <f>+'NIVEAU III pv'!BI27</f>
        <v>67</v>
      </c>
    </row>
    <row r="56" spans="1:19" s="98" customFormat="1" thickBot="1">
      <c r="A56" s="451" t="s">
        <v>38</v>
      </c>
      <c r="B56" s="464">
        <f>+'PRESCO PRIV'!L27</f>
        <v>5327</v>
      </c>
      <c r="C56" s="465">
        <f>+'PRESCO PRIV'!R27</f>
        <v>147</v>
      </c>
      <c r="D56" s="465">
        <f>+'PRESCO PRIV'!Q27</f>
        <v>147</v>
      </c>
      <c r="E56" s="466">
        <f>+'PRESCO PRIV'!S27</f>
        <v>76</v>
      </c>
      <c r="F56" s="464">
        <f>+'NIVEAU I pv'!M28</f>
        <v>17861</v>
      </c>
      <c r="G56" s="465">
        <f>+'NIVEAU I pv'!BF28</f>
        <v>441</v>
      </c>
      <c r="H56" s="465">
        <f>+'NIVEAU I pv'!BB28</f>
        <v>694</v>
      </c>
      <c r="I56" s="465">
        <f>+'NIVEAU I pv'!BC28</f>
        <v>127</v>
      </c>
      <c r="J56" s="465">
        <f>+'NIVEAU I pv'!O28+'NIVEAU I pv'!R28</f>
        <v>0</v>
      </c>
      <c r="K56" s="466"/>
      <c r="L56" s="464">
        <f>+'NIVEAU II pv'!N28</f>
        <v>5912</v>
      </c>
      <c r="M56" s="465">
        <f>+'NIVEAU II pv'!AS28</f>
        <v>187</v>
      </c>
      <c r="N56" s="465">
        <f>+'NIVEAU II pv'!AO28</f>
        <v>167</v>
      </c>
      <c r="O56" s="466">
        <f>+'NIVEAU II pv'!AP28</f>
        <v>33</v>
      </c>
      <c r="P56" s="464">
        <f>+'NIVEAU III pv'!U28</f>
        <v>1348</v>
      </c>
      <c r="Q56" s="465">
        <f>+'NIVEAU III pv'!BL28</f>
        <v>51</v>
      </c>
      <c r="R56" s="465">
        <f>+'NIVEAU III pv'!BH28</f>
        <v>29</v>
      </c>
      <c r="S56" s="466">
        <f>+'NIVEAU III pv'!BI28</f>
        <v>8</v>
      </c>
    </row>
    <row r="57" spans="1:19" s="98" customFormat="1" thickBot="1">
      <c r="A57" s="452" t="s">
        <v>39</v>
      </c>
      <c r="B57" s="467">
        <f t="shared" ref="B57:S57" si="3">SUM(B35:B56)</f>
        <v>169358</v>
      </c>
      <c r="C57" s="468">
        <f t="shared" si="3"/>
        <v>6103</v>
      </c>
      <c r="D57" s="468">
        <f t="shared" si="3"/>
        <v>6143</v>
      </c>
      <c r="E57" s="469">
        <f t="shared" si="3"/>
        <v>3117</v>
      </c>
      <c r="F57" s="470">
        <f t="shared" si="3"/>
        <v>765738</v>
      </c>
      <c r="G57" s="468">
        <f t="shared" si="3"/>
        <v>19127</v>
      </c>
      <c r="H57" s="468">
        <f t="shared" si="3"/>
        <v>33883</v>
      </c>
      <c r="I57" s="468">
        <f t="shared" si="3"/>
        <v>5882</v>
      </c>
      <c r="J57" s="468">
        <f t="shared" si="3"/>
        <v>3012</v>
      </c>
      <c r="K57" s="469"/>
      <c r="L57" s="470">
        <f t="shared" si="3"/>
        <v>343105</v>
      </c>
      <c r="M57" s="468">
        <f t="shared" si="3"/>
        <v>12415</v>
      </c>
      <c r="N57" s="468">
        <f t="shared" si="3"/>
        <v>10060</v>
      </c>
      <c r="O57" s="469">
        <f t="shared" si="3"/>
        <v>2070</v>
      </c>
      <c r="P57" s="470">
        <f t="shared" si="3"/>
        <v>121036</v>
      </c>
      <c r="Q57" s="468">
        <f t="shared" si="3"/>
        <v>4894</v>
      </c>
      <c r="R57" s="468">
        <f t="shared" si="3"/>
        <v>3494</v>
      </c>
      <c r="S57" s="469">
        <f t="shared" si="3"/>
        <v>694</v>
      </c>
    </row>
    <row r="58" spans="1:19" s="98" customFormat="1" ht="13.8">
      <c r="A58" s="633" t="s">
        <v>414</v>
      </c>
      <c r="B58" s="633"/>
      <c r="C58" s="633"/>
      <c r="D58" s="633"/>
      <c r="E58" s="633"/>
      <c r="F58" s="633"/>
      <c r="G58" s="633"/>
      <c r="H58" s="633"/>
      <c r="I58" s="633"/>
      <c r="J58" s="633"/>
      <c r="K58" s="633"/>
      <c r="L58" s="633"/>
      <c r="M58" s="633"/>
      <c r="N58" s="633"/>
      <c r="O58" s="633"/>
      <c r="P58" s="633"/>
      <c r="Q58" s="633"/>
      <c r="R58" s="633"/>
      <c r="S58" s="633"/>
    </row>
    <row r="59" spans="1:19" s="98" customFormat="1" thickBot="1">
      <c r="A59" s="633" t="s">
        <v>3</v>
      </c>
      <c r="B59" s="633"/>
      <c r="C59" s="633"/>
      <c r="D59" s="633"/>
      <c r="E59" s="633"/>
      <c r="F59" s="633"/>
      <c r="G59" s="633"/>
      <c r="H59" s="633"/>
      <c r="I59" s="633"/>
      <c r="J59" s="633"/>
      <c r="K59" s="633"/>
      <c r="L59" s="633"/>
      <c r="M59" s="633"/>
      <c r="N59" s="633"/>
      <c r="O59" s="633"/>
      <c r="P59" s="633"/>
      <c r="Q59" s="633"/>
      <c r="R59" s="633"/>
      <c r="S59" s="633"/>
    </row>
    <row r="60" spans="1:19" s="98" customFormat="1" ht="13.8">
      <c r="A60" s="634" t="s">
        <v>4</v>
      </c>
      <c r="B60" s="636" t="s">
        <v>393</v>
      </c>
      <c r="C60" s="637"/>
      <c r="D60" s="637"/>
      <c r="E60" s="638"/>
      <c r="F60" s="121" t="s">
        <v>394</v>
      </c>
      <c r="G60" s="445"/>
      <c r="H60" s="445"/>
      <c r="I60" s="445"/>
      <c r="J60" s="445"/>
      <c r="K60" s="446"/>
      <c r="L60" s="636" t="s">
        <v>395</v>
      </c>
      <c r="M60" s="642"/>
      <c r="N60" s="642"/>
      <c r="O60" s="643"/>
      <c r="P60" s="636" t="s">
        <v>396</v>
      </c>
      <c r="Q60" s="642"/>
      <c r="R60" s="642"/>
      <c r="S60" s="643"/>
    </row>
    <row r="61" spans="1:19" s="98" customFormat="1" ht="26.25" customHeight="1">
      <c r="A61" s="635"/>
      <c r="B61" s="639"/>
      <c r="C61" s="640"/>
      <c r="D61" s="640"/>
      <c r="E61" s="641"/>
      <c r="F61" s="644" t="s">
        <v>397</v>
      </c>
      <c r="G61" s="645"/>
      <c r="H61" s="645"/>
      <c r="I61" s="645"/>
      <c r="J61" s="647" t="s">
        <v>401</v>
      </c>
      <c r="K61" s="648"/>
      <c r="L61" s="644"/>
      <c r="M61" s="645"/>
      <c r="N61" s="645"/>
      <c r="O61" s="646"/>
      <c r="P61" s="644"/>
      <c r="Q61" s="645"/>
      <c r="R61" s="645"/>
      <c r="S61" s="646"/>
    </row>
    <row r="62" spans="1:19" s="98" customFormat="1" ht="39.75" customHeight="1">
      <c r="A62" s="635"/>
      <c r="B62" s="456" t="s">
        <v>398</v>
      </c>
      <c r="C62" s="454" t="s">
        <v>324</v>
      </c>
      <c r="D62" s="454" t="s">
        <v>220</v>
      </c>
      <c r="E62" s="455" t="s">
        <v>399</v>
      </c>
      <c r="F62" s="453" t="s">
        <v>398</v>
      </c>
      <c r="G62" s="454" t="s">
        <v>324</v>
      </c>
      <c r="H62" s="454" t="s">
        <v>220</v>
      </c>
      <c r="I62" s="454" t="s">
        <v>400</v>
      </c>
      <c r="J62" s="454" t="s">
        <v>398</v>
      </c>
      <c r="K62" s="455" t="s">
        <v>324</v>
      </c>
      <c r="L62" s="453" t="s">
        <v>398</v>
      </c>
      <c r="M62" s="454" t="s">
        <v>324</v>
      </c>
      <c r="N62" s="454" t="s">
        <v>220</v>
      </c>
      <c r="O62" s="455" t="s">
        <v>400</v>
      </c>
      <c r="P62" s="453" t="s">
        <v>398</v>
      </c>
      <c r="Q62" s="454" t="s">
        <v>324</v>
      </c>
      <c r="R62" s="454" t="s">
        <v>220</v>
      </c>
      <c r="S62" s="455" t="s">
        <v>400</v>
      </c>
    </row>
    <row r="63" spans="1:19" s="98" customFormat="1" ht="13.8">
      <c r="A63" s="447" t="s">
        <v>17</v>
      </c>
      <c r="B63" s="457">
        <f t="shared" ref="B63:S63" si="4">+B7+B35</f>
        <v>10093</v>
      </c>
      <c r="C63" s="458">
        <f t="shared" si="4"/>
        <v>293</v>
      </c>
      <c r="D63" s="458">
        <f t="shared" si="4"/>
        <v>196</v>
      </c>
      <c r="E63" s="459">
        <f t="shared" si="4"/>
        <v>232</v>
      </c>
      <c r="F63" s="457">
        <f t="shared" si="4"/>
        <v>206140</v>
      </c>
      <c r="G63" s="458">
        <f t="shared" si="4"/>
        <v>5288</v>
      </c>
      <c r="H63" s="458">
        <f t="shared" si="4"/>
        <v>5633</v>
      </c>
      <c r="I63" s="458">
        <f t="shared" si="4"/>
        <v>1275</v>
      </c>
      <c r="J63" s="458">
        <f t="shared" si="4"/>
        <v>18473</v>
      </c>
      <c r="K63" s="459">
        <f t="shared" si="4"/>
        <v>316</v>
      </c>
      <c r="L63" s="457">
        <f t="shared" si="4"/>
        <v>44311</v>
      </c>
      <c r="M63" s="458">
        <f t="shared" si="4"/>
        <v>1657</v>
      </c>
      <c r="N63" s="458">
        <f t="shared" si="4"/>
        <v>1053</v>
      </c>
      <c r="O63" s="459">
        <f t="shared" si="4"/>
        <v>198</v>
      </c>
      <c r="P63" s="457">
        <f t="shared" si="4"/>
        <v>12949</v>
      </c>
      <c r="Q63" s="458">
        <f t="shared" si="4"/>
        <v>377</v>
      </c>
      <c r="R63" s="458">
        <f t="shared" si="4"/>
        <v>321</v>
      </c>
      <c r="S63" s="459">
        <f t="shared" si="4"/>
        <v>36</v>
      </c>
    </row>
    <row r="64" spans="1:19" s="98" customFormat="1" ht="13.8">
      <c r="A64" s="447" t="s">
        <v>18</v>
      </c>
      <c r="B64" s="457">
        <f t="shared" ref="B64:S64" si="5">+B8+B36</f>
        <v>7547</v>
      </c>
      <c r="C64" s="458">
        <f t="shared" si="5"/>
        <v>277</v>
      </c>
      <c r="D64" s="458">
        <f t="shared" si="5"/>
        <v>276</v>
      </c>
      <c r="E64" s="459">
        <f t="shared" si="5"/>
        <v>240</v>
      </c>
      <c r="F64" s="457">
        <f t="shared" si="5"/>
        <v>161046</v>
      </c>
      <c r="G64" s="458">
        <f t="shared" si="5"/>
        <v>4218</v>
      </c>
      <c r="H64" s="458">
        <f t="shared" si="5"/>
        <v>5037</v>
      </c>
      <c r="I64" s="458">
        <f t="shared" si="5"/>
        <v>1170</v>
      </c>
      <c r="J64" s="458">
        <f t="shared" si="5"/>
        <v>0</v>
      </c>
      <c r="K64" s="459">
        <f t="shared" si="5"/>
        <v>0</v>
      </c>
      <c r="L64" s="457">
        <f t="shared" si="5"/>
        <v>40116</v>
      </c>
      <c r="M64" s="458">
        <f t="shared" si="5"/>
        <v>1565</v>
      </c>
      <c r="N64" s="458">
        <f t="shared" si="5"/>
        <v>1100</v>
      </c>
      <c r="O64" s="459">
        <f t="shared" si="5"/>
        <v>208</v>
      </c>
      <c r="P64" s="457">
        <f t="shared" si="5"/>
        <v>8940</v>
      </c>
      <c r="Q64" s="458">
        <f t="shared" si="5"/>
        <v>311</v>
      </c>
      <c r="R64" s="458">
        <f t="shared" si="5"/>
        <v>238</v>
      </c>
      <c r="S64" s="459">
        <f t="shared" si="5"/>
        <v>35</v>
      </c>
    </row>
    <row r="65" spans="1:19" s="98" customFormat="1" ht="13.8">
      <c r="A65" s="448" t="s">
        <v>19</v>
      </c>
      <c r="B65" s="457">
        <f t="shared" ref="B65:S65" si="6">+B9+B37</f>
        <v>70310</v>
      </c>
      <c r="C65" s="458">
        <f t="shared" si="6"/>
        <v>2879</v>
      </c>
      <c r="D65" s="458">
        <f t="shared" si="6"/>
        <v>2924</v>
      </c>
      <c r="E65" s="459">
        <f t="shared" si="6"/>
        <v>1462</v>
      </c>
      <c r="F65" s="457">
        <f t="shared" si="6"/>
        <v>502166</v>
      </c>
      <c r="G65" s="458">
        <f t="shared" si="6"/>
        <v>13635</v>
      </c>
      <c r="H65" s="458">
        <f t="shared" si="6"/>
        <v>20331</v>
      </c>
      <c r="I65" s="458">
        <f t="shared" si="6"/>
        <v>3123</v>
      </c>
      <c r="J65" s="458">
        <f t="shared" si="6"/>
        <v>0</v>
      </c>
      <c r="K65" s="459">
        <f t="shared" si="6"/>
        <v>0</v>
      </c>
      <c r="L65" s="457">
        <f t="shared" si="6"/>
        <v>215091</v>
      </c>
      <c r="M65" s="458">
        <f t="shared" si="6"/>
        <v>8792</v>
      </c>
      <c r="N65" s="458">
        <f t="shared" si="6"/>
        <v>5790</v>
      </c>
      <c r="O65" s="459">
        <f t="shared" si="6"/>
        <v>1031</v>
      </c>
      <c r="P65" s="457">
        <f t="shared" si="6"/>
        <v>70820</v>
      </c>
      <c r="Q65" s="458">
        <f t="shared" si="6"/>
        <v>3365</v>
      </c>
      <c r="R65" s="458">
        <f t="shared" si="6"/>
        <v>2153</v>
      </c>
      <c r="S65" s="459">
        <f t="shared" si="6"/>
        <v>359</v>
      </c>
    </row>
    <row r="66" spans="1:19" s="98" customFormat="1" ht="13.8">
      <c r="A66" s="447" t="s">
        <v>20</v>
      </c>
      <c r="B66" s="457">
        <f t="shared" ref="B66:S66" si="7">+B10+B38</f>
        <v>10856</v>
      </c>
      <c r="C66" s="458">
        <f t="shared" si="7"/>
        <v>337</v>
      </c>
      <c r="D66" s="458">
        <f t="shared" si="7"/>
        <v>337</v>
      </c>
      <c r="E66" s="459">
        <f t="shared" si="7"/>
        <v>243</v>
      </c>
      <c r="F66" s="457">
        <f t="shared" si="7"/>
        <v>254088</v>
      </c>
      <c r="G66" s="458">
        <f t="shared" si="7"/>
        <v>5430</v>
      </c>
      <c r="H66" s="458">
        <f t="shared" si="7"/>
        <v>5588</v>
      </c>
      <c r="I66" s="458">
        <f t="shared" si="7"/>
        <v>1311</v>
      </c>
      <c r="J66" s="458">
        <f t="shared" si="7"/>
        <v>0</v>
      </c>
      <c r="K66" s="459">
        <f t="shared" si="7"/>
        <v>0</v>
      </c>
      <c r="L66" s="457">
        <f t="shared" si="7"/>
        <v>70295</v>
      </c>
      <c r="M66" s="458">
        <f t="shared" si="7"/>
        <v>1480</v>
      </c>
      <c r="N66" s="458">
        <f t="shared" si="7"/>
        <v>1033</v>
      </c>
      <c r="O66" s="459">
        <f t="shared" si="7"/>
        <v>148</v>
      </c>
      <c r="P66" s="457">
        <f t="shared" si="7"/>
        <v>9925</v>
      </c>
      <c r="Q66" s="458">
        <f t="shared" si="7"/>
        <v>259</v>
      </c>
      <c r="R66" s="458">
        <f t="shared" si="7"/>
        <v>200</v>
      </c>
      <c r="S66" s="459">
        <f t="shared" si="7"/>
        <v>31</v>
      </c>
    </row>
    <row r="67" spans="1:19" s="98" customFormat="1" ht="13.8">
      <c r="A67" s="447" t="s">
        <v>21</v>
      </c>
      <c r="B67" s="457">
        <f t="shared" ref="B67:S67" si="8">+B11+B39</f>
        <v>1511</v>
      </c>
      <c r="C67" s="458">
        <f t="shared" si="8"/>
        <v>33</v>
      </c>
      <c r="D67" s="458">
        <f t="shared" si="8"/>
        <v>25</v>
      </c>
      <c r="E67" s="459">
        <f t="shared" si="8"/>
        <v>19</v>
      </c>
      <c r="F67" s="457">
        <f t="shared" si="8"/>
        <v>127587</v>
      </c>
      <c r="G67" s="458">
        <f t="shared" si="8"/>
        <v>2700</v>
      </c>
      <c r="H67" s="458">
        <f t="shared" si="8"/>
        <v>1864</v>
      </c>
      <c r="I67" s="458">
        <f t="shared" si="8"/>
        <v>987</v>
      </c>
      <c r="J67" s="458">
        <f t="shared" si="8"/>
        <v>0</v>
      </c>
      <c r="K67" s="459">
        <f t="shared" si="8"/>
        <v>0</v>
      </c>
      <c r="L67" s="457">
        <f t="shared" si="8"/>
        <v>12621</v>
      </c>
      <c r="M67" s="458">
        <f t="shared" si="8"/>
        <v>272</v>
      </c>
      <c r="N67" s="458">
        <f t="shared" si="8"/>
        <v>169</v>
      </c>
      <c r="O67" s="459">
        <f t="shared" si="8"/>
        <v>45</v>
      </c>
      <c r="P67" s="457">
        <f t="shared" si="8"/>
        <v>1826</v>
      </c>
      <c r="Q67" s="458">
        <f t="shared" si="8"/>
        <v>60</v>
      </c>
      <c r="R67" s="458">
        <f t="shared" si="8"/>
        <v>30</v>
      </c>
      <c r="S67" s="459">
        <f t="shared" si="8"/>
        <v>8</v>
      </c>
    </row>
    <row r="68" spans="1:19" s="98" customFormat="1" ht="13.8">
      <c r="A68" s="447" t="s">
        <v>22</v>
      </c>
      <c r="B68" s="457">
        <f t="shared" ref="B68:S68" si="9">+B12+B40</f>
        <v>1646</v>
      </c>
      <c r="C68" s="458">
        <f t="shared" si="9"/>
        <v>55</v>
      </c>
      <c r="D68" s="458">
        <f t="shared" si="9"/>
        <v>49</v>
      </c>
      <c r="E68" s="459">
        <f t="shared" si="9"/>
        <v>21</v>
      </c>
      <c r="F68" s="457">
        <f t="shared" si="9"/>
        <v>103965</v>
      </c>
      <c r="G68" s="458">
        <f t="shared" si="9"/>
        <v>2425</v>
      </c>
      <c r="H68" s="458">
        <f t="shared" si="9"/>
        <v>1998</v>
      </c>
      <c r="I68" s="458">
        <f t="shared" si="9"/>
        <v>754</v>
      </c>
      <c r="J68" s="458">
        <f t="shared" si="9"/>
        <v>131</v>
      </c>
      <c r="K68" s="459">
        <f t="shared" si="9"/>
        <v>0</v>
      </c>
      <c r="L68" s="457">
        <f t="shared" si="9"/>
        <v>15262</v>
      </c>
      <c r="M68" s="458">
        <f t="shared" si="9"/>
        <v>438</v>
      </c>
      <c r="N68" s="458">
        <f t="shared" si="9"/>
        <v>248</v>
      </c>
      <c r="O68" s="459">
        <f t="shared" si="9"/>
        <v>51</v>
      </c>
      <c r="P68" s="457">
        <f t="shared" si="9"/>
        <v>3630</v>
      </c>
      <c r="Q68" s="458">
        <f t="shared" si="9"/>
        <v>116</v>
      </c>
      <c r="R68" s="458">
        <f t="shared" si="9"/>
        <v>68</v>
      </c>
      <c r="S68" s="459">
        <f t="shared" si="9"/>
        <v>10</v>
      </c>
    </row>
    <row r="69" spans="1:19" s="98" customFormat="1" ht="13.8">
      <c r="A69" s="447" t="s">
        <v>24</v>
      </c>
      <c r="B69" s="457">
        <f t="shared" ref="B69:S69" si="10">+B13+B41</f>
        <v>10977</v>
      </c>
      <c r="C69" s="458">
        <f t="shared" si="10"/>
        <v>291</v>
      </c>
      <c r="D69" s="458">
        <f t="shared" si="10"/>
        <v>302</v>
      </c>
      <c r="E69" s="459">
        <f t="shared" si="10"/>
        <v>125</v>
      </c>
      <c r="F69" s="457">
        <f t="shared" si="10"/>
        <v>218879</v>
      </c>
      <c r="G69" s="458">
        <f t="shared" si="10"/>
        <v>5209</v>
      </c>
      <c r="H69" s="458">
        <f t="shared" si="10"/>
        <v>4251</v>
      </c>
      <c r="I69" s="458">
        <f t="shared" si="10"/>
        <v>1523</v>
      </c>
      <c r="J69" s="458">
        <f t="shared" si="10"/>
        <v>17</v>
      </c>
      <c r="K69" s="459">
        <f t="shared" si="10"/>
        <v>0</v>
      </c>
      <c r="L69" s="457">
        <f t="shared" si="10"/>
        <v>36848</v>
      </c>
      <c r="M69" s="458">
        <f t="shared" si="10"/>
        <v>1160</v>
      </c>
      <c r="N69" s="458">
        <f t="shared" si="10"/>
        <v>701</v>
      </c>
      <c r="O69" s="459">
        <f t="shared" si="10"/>
        <v>131</v>
      </c>
      <c r="P69" s="457">
        <f t="shared" si="10"/>
        <v>10002</v>
      </c>
      <c r="Q69" s="458">
        <f t="shared" si="10"/>
        <v>339</v>
      </c>
      <c r="R69" s="458">
        <f t="shared" si="10"/>
        <v>187</v>
      </c>
      <c r="S69" s="459">
        <f t="shared" si="10"/>
        <v>34</v>
      </c>
    </row>
    <row r="70" spans="1:19" s="98" customFormat="1" ht="13.8">
      <c r="A70" s="447" t="s">
        <v>23</v>
      </c>
      <c r="B70" s="457">
        <f t="shared" ref="B70:S70" si="11">+B14+B42</f>
        <v>3508</v>
      </c>
      <c r="C70" s="458">
        <f t="shared" si="11"/>
        <v>73</v>
      </c>
      <c r="D70" s="458">
        <f t="shared" si="11"/>
        <v>72</v>
      </c>
      <c r="E70" s="459">
        <f t="shared" si="11"/>
        <v>53</v>
      </c>
      <c r="F70" s="457">
        <f t="shared" si="11"/>
        <v>189790</v>
      </c>
      <c r="G70" s="458">
        <f t="shared" si="11"/>
        <v>3641</v>
      </c>
      <c r="H70" s="458">
        <f t="shared" si="11"/>
        <v>3452</v>
      </c>
      <c r="I70" s="458">
        <f t="shared" si="11"/>
        <v>1079</v>
      </c>
      <c r="J70" s="458">
        <f t="shared" si="11"/>
        <v>0</v>
      </c>
      <c r="K70" s="459">
        <f t="shared" si="11"/>
        <v>0</v>
      </c>
      <c r="L70" s="457">
        <f t="shared" si="11"/>
        <v>24686</v>
      </c>
      <c r="M70" s="458">
        <f t="shared" si="11"/>
        <v>699</v>
      </c>
      <c r="N70" s="458">
        <f t="shared" si="11"/>
        <v>435</v>
      </c>
      <c r="O70" s="459">
        <f t="shared" si="11"/>
        <v>89</v>
      </c>
      <c r="P70" s="457">
        <f t="shared" si="11"/>
        <v>3571</v>
      </c>
      <c r="Q70" s="458">
        <f t="shared" si="11"/>
        <v>96</v>
      </c>
      <c r="R70" s="458">
        <f t="shared" si="11"/>
        <v>64</v>
      </c>
      <c r="S70" s="459">
        <f t="shared" si="11"/>
        <v>9</v>
      </c>
    </row>
    <row r="71" spans="1:19" s="98" customFormat="1" ht="13.8">
      <c r="A71" s="447" t="s">
        <v>25</v>
      </c>
      <c r="B71" s="457">
        <f t="shared" ref="B71:S71" si="12">+B15+B43</f>
        <v>13390</v>
      </c>
      <c r="C71" s="458">
        <f t="shared" si="12"/>
        <v>439</v>
      </c>
      <c r="D71" s="458">
        <f t="shared" si="12"/>
        <v>456</v>
      </c>
      <c r="E71" s="459">
        <f t="shared" si="12"/>
        <v>144</v>
      </c>
      <c r="F71" s="457">
        <f t="shared" si="12"/>
        <v>272134</v>
      </c>
      <c r="G71" s="458">
        <f t="shared" si="12"/>
        <v>5160</v>
      </c>
      <c r="H71" s="458">
        <f t="shared" si="12"/>
        <v>6603</v>
      </c>
      <c r="I71" s="458">
        <f t="shared" si="12"/>
        <v>1686</v>
      </c>
      <c r="J71" s="458">
        <f t="shared" si="12"/>
        <v>2784</v>
      </c>
      <c r="K71" s="459">
        <f t="shared" si="12"/>
        <v>32</v>
      </c>
      <c r="L71" s="457">
        <f t="shared" si="12"/>
        <v>51663</v>
      </c>
      <c r="M71" s="458">
        <f t="shared" si="12"/>
        <v>1296</v>
      </c>
      <c r="N71" s="458">
        <f t="shared" si="12"/>
        <v>942</v>
      </c>
      <c r="O71" s="459">
        <f t="shared" si="12"/>
        <v>155</v>
      </c>
      <c r="P71" s="457">
        <f t="shared" si="12"/>
        <v>10979</v>
      </c>
      <c r="Q71" s="458">
        <f t="shared" si="12"/>
        <v>387</v>
      </c>
      <c r="R71" s="458">
        <f t="shared" si="12"/>
        <v>209</v>
      </c>
      <c r="S71" s="459">
        <f t="shared" si="12"/>
        <v>20</v>
      </c>
    </row>
    <row r="72" spans="1:19" s="98" customFormat="1" ht="13.8">
      <c r="A72" s="447" t="s">
        <v>26</v>
      </c>
      <c r="B72" s="457">
        <f t="shared" ref="B72:S72" si="13">+B16+B44</f>
        <v>1007</v>
      </c>
      <c r="C72" s="458">
        <f t="shared" si="13"/>
        <v>29</v>
      </c>
      <c r="D72" s="458">
        <f t="shared" si="13"/>
        <v>28</v>
      </c>
      <c r="E72" s="459">
        <f t="shared" si="13"/>
        <v>18</v>
      </c>
      <c r="F72" s="457">
        <f t="shared" si="13"/>
        <v>53035</v>
      </c>
      <c r="G72" s="458">
        <f t="shared" si="13"/>
        <v>1320</v>
      </c>
      <c r="H72" s="458">
        <f t="shared" si="13"/>
        <v>1181</v>
      </c>
      <c r="I72" s="458">
        <f t="shared" si="13"/>
        <v>421</v>
      </c>
      <c r="J72" s="458">
        <f t="shared" si="13"/>
        <v>0</v>
      </c>
      <c r="K72" s="459">
        <f t="shared" si="13"/>
        <v>0</v>
      </c>
      <c r="L72" s="457">
        <f t="shared" si="13"/>
        <v>8101</v>
      </c>
      <c r="M72" s="458">
        <f t="shared" si="13"/>
        <v>309</v>
      </c>
      <c r="N72" s="458">
        <f t="shared" si="13"/>
        <v>192</v>
      </c>
      <c r="O72" s="459">
        <f t="shared" si="13"/>
        <v>38</v>
      </c>
      <c r="P72" s="457">
        <f t="shared" si="13"/>
        <v>1221</v>
      </c>
      <c r="Q72" s="458">
        <f t="shared" si="13"/>
        <v>43</v>
      </c>
      <c r="R72" s="458">
        <f t="shared" si="13"/>
        <v>21</v>
      </c>
      <c r="S72" s="459">
        <f t="shared" si="13"/>
        <v>5</v>
      </c>
    </row>
    <row r="73" spans="1:19" s="98" customFormat="1" ht="13.8">
      <c r="A73" s="447" t="s">
        <v>27</v>
      </c>
      <c r="B73" s="457">
        <f t="shared" ref="B73:S73" si="14">+B17+B45</f>
        <v>8700</v>
      </c>
      <c r="C73" s="458">
        <f t="shared" si="14"/>
        <v>319</v>
      </c>
      <c r="D73" s="458">
        <f t="shared" si="14"/>
        <v>314</v>
      </c>
      <c r="E73" s="459">
        <f t="shared" si="14"/>
        <v>162</v>
      </c>
      <c r="F73" s="457">
        <f t="shared" si="14"/>
        <v>118754</v>
      </c>
      <c r="G73" s="458">
        <f t="shared" si="14"/>
        <v>2844</v>
      </c>
      <c r="H73" s="458">
        <f t="shared" si="14"/>
        <v>3122</v>
      </c>
      <c r="I73" s="458">
        <f t="shared" si="14"/>
        <v>794</v>
      </c>
      <c r="J73" s="458">
        <f t="shared" si="14"/>
        <v>4461</v>
      </c>
      <c r="K73" s="459">
        <f t="shared" si="14"/>
        <v>43</v>
      </c>
      <c r="L73" s="457">
        <f t="shared" si="14"/>
        <v>31455</v>
      </c>
      <c r="M73" s="458">
        <f t="shared" si="14"/>
        <v>887</v>
      </c>
      <c r="N73" s="458">
        <f t="shared" si="14"/>
        <v>746</v>
      </c>
      <c r="O73" s="459">
        <f t="shared" si="14"/>
        <v>129</v>
      </c>
      <c r="P73" s="457">
        <f t="shared" si="14"/>
        <v>8068</v>
      </c>
      <c r="Q73" s="458">
        <f t="shared" si="14"/>
        <v>328</v>
      </c>
      <c r="R73" s="458">
        <f t="shared" si="14"/>
        <v>216</v>
      </c>
      <c r="S73" s="459">
        <f t="shared" si="14"/>
        <v>36</v>
      </c>
    </row>
    <row r="74" spans="1:19" s="98" customFormat="1" ht="13.8">
      <c r="A74" s="448" t="s">
        <v>28</v>
      </c>
      <c r="B74" s="457">
        <f t="shared" ref="B74:S74" si="15">+B18+B46</f>
        <v>2589</v>
      </c>
      <c r="C74" s="458">
        <f t="shared" si="15"/>
        <v>80</v>
      </c>
      <c r="D74" s="458">
        <f t="shared" si="15"/>
        <v>70</v>
      </c>
      <c r="E74" s="459">
        <f t="shared" si="15"/>
        <v>50</v>
      </c>
      <c r="F74" s="457">
        <f t="shared" si="15"/>
        <v>105729</v>
      </c>
      <c r="G74" s="458">
        <f t="shared" si="15"/>
        <v>2230</v>
      </c>
      <c r="H74" s="458">
        <f t="shared" si="15"/>
        <v>2353</v>
      </c>
      <c r="I74" s="458">
        <f t="shared" si="15"/>
        <v>757</v>
      </c>
      <c r="J74" s="458">
        <f t="shared" si="15"/>
        <v>0</v>
      </c>
      <c r="K74" s="459">
        <f t="shared" si="15"/>
        <v>0</v>
      </c>
      <c r="L74" s="457">
        <f t="shared" si="15"/>
        <v>20625</v>
      </c>
      <c r="M74" s="458">
        <f t="shared" si="15"/>
        <v>623</v>
      </c>
      <c r="N74" s="458">
        <f t="shared" si="15"/>
        <v>429</v>
      </c>
      <c r="O74" s="459">
        <f t="shared" si="15"/>
        <v>79</v>
      </c>
      <c r="P74" s="457">
        <f t="shared" si="15"/>
        <v>3349</v>
      </c>
      <c r="Q74" s="458">
        <f t="shared" si="15"/>
        <v>151</v>
      </c>
      <c r="R74" s="458">
        <f t="shared" si="15"/>
        <v>76</v>
      </c>
      <c r="S74" s="459">
        <f t="shared" si="15"/>
        <v>9</v>
      </c>
    </row>
    <row r="75" spans="1:19" s="98" customFormat="1" ht="13.8">
      <c r="A75" s="447" t="s">
        <v>29</v>
      </c>
      <c r="B75" s="457">
        <f t="shared" ref="B75:S75" si="16">+B19+B47</f>
        <v>12387</v>
      </c>
      <c r="C75" s="458">
        <f t="shared" si="16"/>
        <v>347</v>
      </c>
      <c r="D75" s="458">
        <f t="shared" si="16"/>
        <v>431</v>
      </c>
      <c r="E75" s="459">
        <f t="shared" si="16"/>
        <v>211</v>
      </c>
      <c r="F75" s="457">
        <f t="shared" si="16"/>
        <v>130690</v>
      </c>
      <c r="G75" s="458">
        <f t="shared" si="16"/>
        <v>3017</v>
      </c>
      <c r="H75" s="458">
        <f t="shared" si="16"/>
        <v>3584</v>
      </c>
      <c r="I75" s="458">
        <f t="shared" si="16"/>
        <v>859</v>
      </c>
      <c r="J75" s="458">
        <f t="shared" si="16"/>
        <v>2963</v>
      </c>
      <c r="K75" s="459">
        <f t="shared" si="16"/>
        <v>41</v>
      </c>
      <c r="L75" s="457">
        <f t="shared" si="16"/>
        <v>44279</v>
      </c>
      <c r="M75" s="458">
        <f t="shared" si="16"/>
        <v>1054</v>
      </c>
      <c r="N75" s="458">
        <f t="shared" si="16"/>
        <v>844</v>
      </c>
      <c r="O75" s="459">
        <f t="shared" si="16"/>
        <v>160</v>
      </c>
      <c r="P75" s="457">
        <f t="shared" si="16"/>
        <v>11184</v>
      </c>
      <c r="Q75" s="458">
        <f t="shared" si="16"/>
        <v>393</v>
      </c>
      <c r="R75" s="458">
        <f t="shared" si="16"/>
        <v>252</v>
      </c>
      <c r="S75" s="459">
        <f t="shared" si="16"/>
        <v>44</v>
      </c>
    </row>
    <row r="76" spans="1:19" s="98" customFormat="1" ht="13.8">
      <c r="A76" s="447" t="s">
        <v>30</v>
      </c>
      <c r="B76" s="457">
        <f t="shared" ref="B76:S76" si="17">+B20+B48</f>
        <v>10021</v>
      </c>
      <c r="C76" s="458">
        <f t="shared" si="17"/>
        <v>346</v>
      </c>
      <c r="D76" s="458">
        <f t="shared" si="17"/>
        <v>374</v>
      </c>
      <c r="E76" s="459">
        <f t="shared" si="17"/>
        <v>172</v>
      </c>
      <c r="F76" s="457">
        <f t="shared" si="17"/>
        <v>266736</v>
      </c>
      <c r="G76" s="458">
        <f t="shared" si="17"/>
        <v>6562</v>
      </c>
      <c r="H76" s="458">
        <f t="shared" si="17"/>
        <v>6844</v>
      </c>
      <c r="I76" s="458">
        <f t="shared" si="17"/>
        <v>1517</v>
      </c>
      <c r="J76" s="458">
        <f t="shared" si="17"/>
        <v>8210</v>
      </c>
      <c r="K76" s="459">
        <f t="shared" si="17"/>
        <v>124</v>
      </c>
      <c r="L76" s="457">
        <f t="shared" si="17"/>
        <v>64241</v>
      </c>
      <c r="M76" s="458">
        <f t="shared" si="17"/>
        <v>2053</v>
      </c>
      <c r="N76" s="458">
        <f t="shared" si="17"/>
        <v>1299</v>
      </c>
      <c r="O76" s="459">
        <f t="shared" si="17"/>
        <v>194</v>
      </c>
      <c r="P76" s="457">
        <f t="shared" si="17"/>
        <v>15894</v>
      </c>
      <c r="Q76" s="458">
        <f t="shared" si="17"/>
        <v>549</v>
      </c>
      <c r="R76" s="458">
        <f t="shared" si="17"/>
        <v>407</v>
      </c>
      <c r="S76" s="459">
        <f t="shared" si="17"/>
        <v>57</v>
      </c>
    </row>
    <row r="77" spans="1:19" s="98" customFormat="1" ht="13.8">
      <c r="A77" s="447" t="s">
        <v>31</v>
      </c>
      <c r="B77" s="457">
        <f t="shared" ref="B77:S77" si="18">+B21+B49</f>
        <v>2471</v>
      </c>
      <c r="C77" s="458">
        <f t="shared" si="18"/>
        <v>62</v>
      </c>
      <c r="D77" s="458">
        <f t="shared" si="18"/>
        <v>56</v>
      </c>
      <c r="E77" s="459">
        <f t="shared" si="18"/>
        <v>27</v>
      </c>
      <c r="F77" s="457">
        <f t="shared" si="18"/>
        <v>57928</v>
      </c>
      <c r="G77" s="458">
        <f t="shared" si="18"/>
        <v>1333</v>
      </c>
      <c r="H77" s="458">
        <f t="shared" si="18"/>
        <v>1425</v>
      </c>
      <c r="I77" s="458">
        <f t="shared" si="18"/>
        <v>556</v>
      </c>
      <c r="J77" s="458">
        <f t="shared" si="18"/>
        <v>0</v>
      </c>
      <c r="K77" s="459">
        <f t="shared" si="18"/>
        <v>0</v>
      </c>
      <c r="L77" s="457">
        <f t="shared" si="18"/>
        <v>8331</v>
      </c>
      <c r="M77" s="458">
        <f t="shared" si="18"/>
        <v>268</v>
      </c>
      <c r="N77" s="458">
        <f t="shared" si="18"/>
        <v>176</v>
      </c>
      <c r="O77" s="459">
        <f t="shared" si="18"/>
        <v>39</v>
      </c>
      <c r="P77" s="457">
        <f t="shared" si="18"/>
        <v>1795</v>
      </c>
      <c r="Q77" s="458">
        <f t="shared" si="18"/>
        <v>78</v>
      </c>
      <c r="R77" s="458">
        <f t="shared" si="18"/>
        <v>35</v>
      </c>
      <c r="S77" s="459">
        <f t="shared" si="18"/>
        <v>8</v>
      </c>
    </row>
    <row r="78" spans="1:19" s="98" customFormat="1" ht="13.8">
      <c r="A78" s="448" t="s">
        <v>32</v>
      </c>
      <c r="B78" s="457">
        <f t="shared" ref="B78:S78" si="19">+B22+B50</f>
        <v>4128</v>
      </c>
      <c r="C78" s="458">
        <f t="shared" si="19"/>
        <v>161</v>
      </c>
      <c r="D78" s="458">
        <f t="shared" si="19"/>
        <v>167</v>
      </c>
      <c r="E78" s="459">
        <f t="shared" si="19"/>
        <v>112</v>
      </c>
      <c r="F78" s="457">
        <f t="shared" si="19"/>
        <v>163293</v>
      </c>
      <c r="G78" s="458">
        <f t="shared" si="19"/>
        <v>4478</v>
      </c>
      <c r="H78" s="458">
        <f t="shared" si="19"/>
        <v>4117</v>
      </c>
      <c r="I78" s="458">
        <f t="shared" si="19"/>
        <v>1068</v>
      </c>
      <c r="J78" s="458">
        <f t="shared" si="19"/>
        <v>0</v>
      </c>
      <c r="K78" s="459">
        <f t="shared" si="19"/>
        <v>0</v>
      </c>
      <c r="L78" s="457">
        <f t="shared" si="19"/>
        <v>37381</v>
      </c>
      <c r="M78" s="458">
        <f t="shared" si="19"/>
        <v>1283</v>
      </c>
      <c r="N78" s="458">
        <f t="shared" si="19"/>
        <v>838</v>
      </c>
      <c r="O78" s="459">
        <f t="shared" si="19"/>
        <v>154</v>
      </c>
      <c r="P78" s="457">
        <f t="shared" si="19"/>
        <v>8438</v>
      </c>
      <c r="Q78" s="458">
        <f t="shared" si="19"/>
        <v>315</v>
      </c>
      <c r="R78" s="458">
        <f t="shared" si="19"/>
        <v>215</v>
      </c>
      <c r="S78" s="459">
        <f t="shared" si="19"/>
        <v>41</v>
      </c>
    </row>
    <row r="79" spans="1:19" s="98" customFormat="1" ht="13.8">
      <c r="A79" s="447" t="s">
        <v>33</v>
      </c>
      <c r="B79" s="457">
        <f t="shared" ref="B79:S79" si="20">+B23+B51</f>
        <v>435</v>
      </c>
      <c r="C79" s="458">
        <f t="shared" si="20"/>
        <v>10</v>
      </c>
      <c r="D79" s="458">
        <f t="shared" si="20"/>
        <v>7</v>
      </c>
      <c r="E79" s="459">
        <f t="shared" si="20"/>
        <v>4</v>
      </c>
      <c r="F79" s="457">
        <f t="shared" si="20"/>
        <v>34405</v>
      </c>
      <c r="G79" s="458">
        <f t="shared" si="20"/>
        <v>736</v>
      </c>
      <c r="H79" s="458">
        <f t="shared" si="20"/>
        <v>713</v>
      </c>
      <c r="I79" s="458">
        <f t="shared" si="20"/>
        <v>306</v>
      </c>
      <c r="J79" s="458">
        <f t="shared" si="20"/>
        <v>0</v>
      </c>
      <c r="K79" s="459">
        <f t="shared" si="20"/>
        <v>0</v>
      </c>
      <c r="L79" s="457">
        <f t="shared" si="20"/>
        <v>4243</v>
      </c>
      <c r="M79" s="458">
        <f t="shared" si="20"/>
        <v>159</v>
      </c>
      <c r="N79" s="458">
        <f t="shared" si="20"/>
        <v>134</v>
      </c>
      <c r="O79" s="459">
        <f t="shared" si="20"/>
        <v>21</v>
      </c>
      <c r="P79" s="457">
        <f t="shared" si="20"/>
        <v>916</v>
      </c>
      <c r="Q79" s="458">
        <f t="shared" si="20"/>
        <v>47</v>
      </c>
      <c r="R79" s="458">
        <f t="shared" si="20"/>
        <v>28</v>
      </c>
      <c r="S79" s="459">
        <f t="shared" si="20"/>
        <v>9</v>
      </c>
    </row>
    <row r="80" spans="1:19" s="98" customFormat="1" ht="13.8">
      <c r="A80" s="447" t="s">
        <v>34</v>
      </c>
      <c r="B80" s="457">
        <f t="shared" ref="B80:S80" si="21">+B24+B52</f>
        <v>4690</v>
      </c>
      <c r="C80" s="458">
        <f t="shared" si="21"/>
        <v>132</v>
      </c>
      <c r="D80" s="458">
        <f t="shared" si="21"/>
        <v>161</v>
      </c>
      <c r="E80" s="459">
        <f t="shared" si="21"/>
        <v>81</v>
      </c>
      <c r="F80" s="457">
        <f t="shared" si="21"/>
        <v>94893</v>
      </c>
      <c r="G80" s="458">
        <f t="shared" si="21"/>
        <v>2192</v>
      </c>
      <c r="H80" s="458">
        <f t="shared" si="21"/>
        <v>1855</v>
      </c>
      <c r="I80" s="458">
        <f t="shared" si="21"/>
        <v>658</v>
      </c>
      <c r="J80" s="458">
        <f t="shared" si="21"/>
        <v>0</v>
      </c>
      <c r="K80" s="459">
        <f t="shared" si="21"/>
        <v>0</v>
      </c>
      <c r="L80" s="457">
        <f t="shared" si="21"/>
        <v>16128</v>
      </c>
      <c r="M80" s="458">
        <f t="shared" si="21"/>
        <v>366</v>
      </c>
      <c r="N80" s="458">
        <f t="shared" si="21"/>
        <v>348</v>
      </c>
      <c r="O80" s="459">
        <f t="shared" si="21"/>
        <v>65</v>
      </c>
      <c r="P80" s="457">
        <f t="shared" si="21"/>
        <v>3613</v>
      </c>
      <c r="Q80" s="458">
        <f t="shared" si="21"/>
        <v>113</v>
      </c>
      <c r="R80" s="458">
        <f t="shared" si="21"/>
        <v>98</v>
      </c>
      <c r="S80" s="459">
        <f t="shared" si="21"/>
        <v>15</v>
      </c>
    </row>
    <row r="81" spans="1:19" s="98" customFormat="1" ht="13.8">
      <c r="A81" s="447" t="s">
        <v>35</v>
      </c>
      <c r="B81" s="457">
        <f t="shared" ref="B81:S81" si="22">+B25+B53</f>
        <v>6842</v>
      </c>
      <c r="C81" s="458">
        <f t="shared" si="22"/>
        <v>256</v>
      </c>
      <c r="D81" s="458">
        <f t="shared" si="22"/>
        <v>178</v>
      </c>
      <c r="E81" s="459">
        <f t="shared" si="22"/>
        <v>226</v>
      </c>
      <c r="F81" s="457">
        <f t="shared" si="22"/>
        <v>256382</v>
      </c>
      <c r="G81" s="458">
        <f t="shared" si="22"/>
        <v>5203</v>
      </c>
      <c r="H81" s="458">
        <f t="shared" si="22"/>
        <v>5881</v>
      </c>
      <c r="I81" s="458">
        <f t="shared" si="22"/>
        <v>1466</v>
      </c>
      <c r="J81" s="458">
        <f t="shared" si="22"/>
        <v>983</v>
      </c>
      <c r="K81" s="459">
        <f t="shared" si="22"/>
        <v>0</v>
      </c>
      <c r="L81" s="457">
        <f t="shared" si="22"/>
        <v>68308</v>
      </c>
      <c r="M81" s="458">
        <f t="shared" si="22"/>
        <v>1420</v>
      </c>
      <c r="N81" s="458">
        <f t="shared" si="22"/>
        <v>1271</v>
      </c>
      <c r="O81" s="459">
        <f t="shared" si="22"/>
        <v>204</v>
      </c>
      <c r="P81" s="457">
        <f t="shared" si="22"/>
        <v>11066</v>
      </c>
      <c r="Q81" s="458">
        <f t="shared" si="22"/>
        <v>234</v>
      </c>
      <c r="R81" s="458">
        <f t="shared" si="22"/>
        <v>217</v>
      </c>
      <c r="S81" s="459">
        <f t="shared" si="22"/>
        <v>32</v>
      </c>
    </row>
    <row r="82" spans="1:19" s="98" customFormat="1" ht="13.8">
      <c r="A82" s="447" t="s">
        <v>36</v>
      </c>
      <c r="B82" s="457">
        <f t="shared" ref="B82:S82" si="23">+B26+B54</f>
        <v>4022</v>
      </c>
      <c r="C82" s="458">
        <f t="shared" si="23"/>
        <v>112</v>
      </c>
      <c r="D82" s="458">
        <f t="shared" si="23"/>
        <v>125</v>
      </c>
      <c r="E82" s="459">
        <f t="shared" si="23"/>
        <v>72</v>
      </c>
      <c r="F82" s="457">
        <f t="shared" si="23"/>
        <v>298229</v>
      </c>
      <c r="G82" s="458">
        <f t="shared" si="23"/>
        <v>6981</v>
      </c>
      <c r="H82" s="458">
        <f t="shared" si="23"/>
        <v>6905</v>
      </c>
      <c r="I82" s="458">
        <f t="shared" si="23"/>
        <v>2063</v>
      </c>
      <c r="J82" s="458">
        <f t="shared" si="23"/>
        <v>3675</v>
      </c>
      <c r="K82" s="459">
        <f t="shared" si="23"/>
        <v>92.3125</v>
      </c>
      <c r="L82" s="457">
        <f t="shared" si="23"/>
        <v>64530</v>
      </c>
      <c r="M82" s="458">
        <f t="shared" si="23"/>
        <v>1557</v>
      </c>
      <c r="N82" s="458">
        <f t="shared" si="23"/>
        <v>1047</v>
      </c>
      <c r="O82" s="459">
        <f t="shared" si="23"/>
        <v>193</v>
      </c>
      <c r="P82" s="457">
        <f t="shared" si="23"/>
        <v>14083</v>
      </c>
      <c r="Q82" s="458">
        <f t="shared" si="23"/>
        <v>281</v>
      </c>
      <c r="R82" s="458">
        <f t="shared" si="23"/>
        <v>252</v>
      </c>
      <c r="S82" s="459">
        <f t="shared" si="23"/>
        <v>39</v>
      </c>
    </row>
    <row r="83" spans="1:19" s="98" customFormat="1" ht="13.8">
      <c r="A83" s="448" t="s">
        <v>37</v>
      </c>
      <c r="B83" s="457">
        <f t="shared" ref="B83:S83" si="24">+B27+B55</f>
        <v>12768</v>
      </c>
      <c r="C83" s="458">
        <f t="shared" si="24"/>
        <v>563</v>
      </c>
      <c r="D83" s="458">
        <f t="shared" si="24"/>
        <v>582</v>
      </c>
      <c r="E83" s="459">
        <f t="shared" si="24"/>
        <v>367</v>
      </c>
      <c r="F83" s="457">
        <f t="shared" si="24"/>
        <v>348926</v>
      </c>
      <c r="G83" s="458">
        <f t="shared" si="24"/>
        <v>7696</v>
      </c>
      <c r="H83" s="458">
        <f t="shared" si="24"/>
        <v>8829</v>
      </c>
      <c r="I83" s="458">
        <f t="shared" si="24"/>
        <v>2095</v>
      </c>
      <c r="J83" s="458">
        <f t="shared" si="24"/>
        <v>48</v>
      </c>
      <c r="K83" s="459">
        <f t="shared" si="24"/>
        <v>0</v>
      </c>
      <c r="L83" s="457">
        <f t="shared" si="24"/>
        <v>84075</v>
      </c>
      <c r="M83" s="458">
        <f t="shared" si="24"/>
        <v>2755</v>
      </c>
      <c r="N83" s="458">
        <f t="shared" si="24"/>
        <v>1888</v>
      </c>
      <c r="O83" s="459">
        <f t="shared" si="24"/>
        <v>381</v>
      </c>
      <c r="P83" s="457">
        <f t="shared" si="24"/>
        <v>19202</v>
      </c>
      <c r="Q83" s="458">
        <f t="shared" si="24"/>
        <v>678</v>
      </c>
      <c r="R83" s="458">
        <f t="shared" si="24"/>
        <v>466</v>
      </c>
      <c r="S83" s="459">
        <f t="shared" si="24"/>
        <v>80</v>
      </c>
    </row>
    <row r="84" spans="1:19" s="98" customFormat="1" ht="13.8">
      <c r="A84" s="447" t="s">
        <v>38</v>
      </c>
      <c r="B84" s="457">
        <f t="shared" ref="B84:S84" si="25">+B28+B56</f>
        <v>7059</v>
      </c>
      <c r="C84" s="458">
        <f t="shared" si="25"/>
        <v>183</v>
      </c>
      <c r="D84" s="458">
        <f t="shared" si="25"/>
        <v>182</v>
      </c>
      <c r="E84" s="459">
        <f t="shared" si="25"/>
        <v>109</v>
      </c>
      <c r="F84" s="457">
        <f t="shared" si="25"/>
        <v>340274</v>
      </c>
      <c r="G84" s="458">
        <f t="shared" si="25"/>
        <v>7257</v>
      </c>
      <c r="H84" s="458">
        <f t="shared" si="25"/>
        <v>7095</v>
      </c>
      <c r="I84" s="458">
        <f t="shared" si="25"/>
        <v>2251</v>
      </c>
      <c r="J84" s="458">
        <f t="shared" si="25"/>
        <v>1804</v>
      </c>
      <c r="K84" s="459">
        <f t="shared" si="25"/>
        <v>52</v>
      </c>
      <c r="L84" s="457">
        <f t="shared" si="25"/>
        <v>43852</v>
      </c>
      <c r="M84" s="458">
        <f t="shared" si="25"/>
        <v>1260</v>
      </c>
      <c r="N84" s="458">
        <f t="shared" si="25"/>
        <v>850</v>
      </c>
      <c r="O84" s="459">
        <f t="shared" si="25"/>
        <v>165</v>
      </c>
      <c r="P84" s="457">
        <f t="shared" si="25"/>
        <v>7218</v>
      </c>
      <c r="Q84" s="458">
        <f t="shared" si="25"/>
        <v>180</v>
      </c>
      <c r="R84" s="458">
        <f t="shared" si="25"/>
        <v>143</v>
      </c>
      <c r="S84" s="459">
        <f t="shared" si="25"/>
        <v>26</v>
      </c>
    </row>
    <row r="85" spans="1:19" s="98" customFormat="1" thickBot="1">
      <c r="A85" s="449" t="s">
        <v>39</v>
      </c>
      <c r="B85" s="460">
        <f t="shared" ref="B85:S85" si="26">SUM(B63:B84)</f>
        <v>206957</v>
      </c>
      <c r="C85" s="461">
        <f t="shared" si="26"/>
        <v>7277</v>
      </c>
      <c r="D85" s="461">
        <f t="shared" si="26"/>
        <v>7312</v>
      </c>
      <c r="E85" s="462">
        <f t="shared" si="26"/>
        <v>4150</v>
      </c>
      <c r="F85" s="463">
        <f>SUM(F63:F84)</f>
        <v>4305069</v>
      </c>
      <c r="G85" s="461">
        <f t="shared" si="26"/>
        <v>99555</v>
      </c>
      <c r="H85" s="461">
        <f t="shared" si="26"/>
        <v>108661</v>
      </c>
      <c r="I85" s="461">
        <f>SUM(I63:I84)</f>
        <v>27719</v>
      </c>
      <c r="J85" s="461">
        <f>SUM(J63:J84)</f>
        <v>43549</v>
      </c>
      <c r="K85" s="462">
        <f>SUM(K63:K84)</f>
        <v>700.3125</v>
      </c>
      <c r="L85" s="463">
        <f>SUM(L63:L84)</f>
        <v>1006442</v>
      </c>
      <c r="M85" s="461">
        <f t="shared" si="26"/>
        <v>31353</v>
      </c>
      <c r="N85" s="461">
        <f t="shared" si="26"/>
        <v>21533</v>
      </c>
      <c r="O85" s="462">
        <f t="shared" si="26"/>
        <v>3878</v>
      </c>
      <c r="P85" s="463">
        <f t="shared" si="26"/>
        <v>238689</v>
      </c>
      <c r="Q85" s="461">
        <f t="shared" si="26"/>
        <v>8700</v>
      </c>
      <c r="R85" s="461">
        <f t="shared" si="26"/>
        <v>5896</v>
      </c>
      <c r="S85" s="462">
        <f t="shared" si="26"/>
        <v>943</v>
      </c>
    </row>
    <row r="87" spans="1:19" ht="15" thickBot="1">
      <c r="B87" s="79">
        <v>240562</v>
      </c>
      <c r="C87" s="79">
        <v>9461</v>
      </c>
      <c r="D87" s="79">
        <v>8493</v>
      </c>
      <c r="E87" s="99">
        <v>4683</v>
      </c>
      <c r="F87" s="99">
        <v>4402722</v>
      </c>
      <c r="G87" s="99">
        <v>102112</v>
      </c>
      <c r="H87" s="99">
        <v>95685</v>
      </c>
      <c r="I87" s="99">
        <v>28528</v>
      </c>
      <c r="J87" s="99">
        <v>71380</v>
      </c>
      <c r="K87" s="99">
        <v>1652</v>
      </c>
      <c r="L87" s="450">
        <v>1043258</v>
      </c>
      <c r="M87" s="567">
        <v>37976</v>
      </c>
      <c r="N87" s="567">
        <v>22991</v>
      </c>
      <c r="O87" s="568">
        <v>4110</v>
      </c>
      <c r="P87" s="569">
        <v>262494</v>
      </c>
      <c r="Q87" s="567">
        <v>10908</v>
      </c>
      <c r="R87" s="567">
        <v>6098</v>
      </c>
      <c r="S87" s="568">
        <v>1027</v>
      </c>
    </row>
  </sheetData>
  <mergeCells count="27">
    <mergeCell ref="A58:S58"/>
    <mergeCell ref="A59:S59"/>
    <mergeCell ref="A60:A62"/>
    <mergeCell ref="B60:E61"/>
    <mergeCell ref="L60:O61"/>
    <mergeCell ref="P60:S61"/>
    <mergeCell ref="F61:I61"/>
    <mergeCell ref="J61:K61"/>
    <mergeCell ref="A30:S30"/>
    <mergeCell ref="A31:S31"/>
    <mergeCell ref="A32:A34"/>
    <mergeCell ref="B32:E33"/>
    <mergeCell ref="L32:O33"/>
    <mergeCell ref="P32:S33"/>
    <mergeCell ref="F33:I33"/>
    <mergeCell ref="J33:K33"/>
    <mergeCell ref="F32:K32"/>
    <mergeCell ref="A1:S1"/>
    <mergeCell ref="A2:S2"/>
    <mergeCell ref="A3:S3"/>
    <mergeCell ref="A4:A6"/>
    <mergeCell ref="B4:E5"/>
    <mergeCell ref="L4:O5"/>
    <mergeCell ref="P4:S5"/>
    <mergeCell ref="F5:I5"/>
    <mergeCell ref="J5:K5"/>
    <mergeCell ref="F4:K4"/>
  </mergeCells>
  <printOptions horizontalCentered="1"/>
  <pageMargins left="0.70866141732283472" right="0.70866141732283472" top="0.74803149606299213" bottom="0.74803149606299213" header="0.31496062992125984" footer="0.31496062992125984"/>
  <pageSetup scale="85" fitToWidth="0" fitToHeight="0" orientation="landscape" horizontalDpi="300" r:id="rId1"/>
  <headerFooter>
    <oddFooter>Page &amp;P</oddFooter>
  </headerFooter>
  <rowBreaks count="3" manualBreakCount="3">
    <brk id="29" max="16383" man="1"/>
    <brk id="57" max="16383" man="1"/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7"/>
  <sheetViews>
    <sheetView showZeros="0" workbookViewId="0">
      <selection activeCell="K19" sqref="K19"/>
    </sheetView>
  </sheetViews>
  <sheetFormatPr baseColWidth="10" defaultColWidth="11.44140625" defaultRowHeight="14.4"/>
  <cols>
    <col min="1" max="1" width="18.44140625" style="80" customWidth="1"/>
    <col min="2" max="18" width="10.6640625" style="80" customWidth="1"/>
    <col min="19" max="19" width="5.5546875" style="80" customWidth="1"/>
    <col min="20" max="20" width="7.5546875" style="80" customWidth="1"/>
    <col min="21" max="21" width="7.44140625" style="80" customWidth="1"/>
    <col min="22" max="16384" width="11.44140625" style="80"/>
  </cols>
  <sheetData>
    <row r="1" spans="1:13" s="110" customFormat="1" ht="13.8">
      <c r="A1" s="835" t="s">
        <v>481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</row>
    <row r="2" spans="1:13" s="110" customFormat="1" thickBot="1">
      <c r="A2" s="835" t="s">
        <v>207</v>
      </c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</row>
    <row r="3" spans="1:13" s="110" customFormat="1" ht="15" customHeight="1">
      <c r="A3" s="839" t="s">
        <v>347</v>
      </c>
      <c r="B3" s="836" t="s">
        <v>190</v>
      </c>
      <c r="C3" s="837"/>
      <c r="D3" s="836" t="s">
        <v>191</v>
      </c>
      <c r="E3" s="837"/>
      <c r="F3" s="836" t="s">
        <v>192</v>
      </c>
      <c r="G3" s="837"/>
      <c r="H3" s="836" t="s">
        <v>193</v>
      </c>
      <c r="I3" s="837"/>
      <c r="J3" s="836" t="s">
        <v>194</v>
      </c>
      <c r="K3" s="837"/>
      <c r="L3" s="836" t="s">
        <v>9</v>
      </c>
      <c r="M3" s="838"/>
    </row>
    <row r="4" spans="1:13" s="110" customFormat="1" ht="27.6">
      <c r="A4" s="840"/>
      <c r="B4" s="111" t="s">
        <v>478</v>
      </c>
      <c r="C4" s="111" t="s">
        <v>15</v>
      </c>
      <c r="D4" s="111" t="s">
        <v>478</v>
      </c>
      <c r="E4" s="111" t="s">
        <v>15</v>
      </c>
      <c r="F4" s="111" t="s">
        <v>478</v>
      </c>
      <c r="G4" s="111" t="s">
        <v>15</v>
      </c>
      <c r="H4" s="111" t="s">
        <v>478</v>
      </c>
      <c r="I4" s="111" t="s">
        <v>15</v>
      </c>
      <c r="J4" s="111" t="s">
        <v>478</v>
      </c>
      <c r="K4" s="111" t="s">
        <v>15</v>
      </c>
      <c r="L4" s="111" t="s">
        <v>478</v>
      </c>
      <c r="M4" s="328" t="s">
        <v>15</v>
      </c>
    </row>
    <row r="5" spans="1:13" s="110" customFormat="1" ht="13.8">
      <c r="A5" s="329" t="s">
        <v>348</v>
      </c>
      <c r="B5" s="112">
        <v>13493</v>
      </c>
      <c r="C5" s="112">
        <v>7213</v>
      </c>
      <c r="D5" s="112">
        <v>332</v>
      </c>
      <c r="E5" s="112">
        <v>183</v>
      </c>
      <c r="F5" s="112">
        <v>0</v>
      </c>
      <c r="G5" s="112">
        <v>0</v>
      </c>
      <c r="H5" s="112">
        <v>0</v>
      </c>
      <c r="I5" s="112">
        <v>0</v>
      </c>
      <c r="J5" s="112">
        <v>0</v>
      </c>
      <c r="K5" s="112">
        <v>0</v>
      </c>
      <c r="L5" s="113">
        <f t="shared" ref="L5:M16" si="0">+B5+D5+F5+H5+J5</f>
        <v>13825</v>
      </c>
      <c r="M5" s="330">
        <f t="shared" si="0"/>
        <v>7396</v>
      </c>
    </row>
    <row r="6" spans="1:13" s="110" customFormat="1" ht="13.8">
      <c r="A6" s="329" t="s">
        <v>360</v>
      </c>
      <c r="B6" s="112">
        <v>133069</v>
      </c>
      <c r="C6" s="112">
        <v>67935</v>
      </c>
      <c r="D6" s="112">
        <v>6285</v>
      </c>
      <c r="E6" s="112">
        <v>3441</v>
      </c>
      <c r="F6" s="112">
        <v>347</v>
      </c>
      <c r="G6" s="112">
        <v>186</v>
      </c>
      <c r="H6" s="112">
        <v>0</v>
      </c>
      <c r="I6" s="112">
        <v>0</v>
      </c>
      <c r="J6" s="112">
        <v>0</v>
      </c>
      <c r="K6" s="112">
        <v>0</v>
      </c>
      <c r="L6" s="113">
        <f t="shared" si="0"/>
        <v>139701</v>
      </c>
      <c r="M6" s="330">
        <f t="shared" si="0"/>
        <v>71562</v>
      </c>
    </row>
    <row r="7" spans="1:13" s="110" customFormat="1" ht="13.8">
      <c r="A7" s="331" t="s">
        <v>349</v>
      </c>
      <c r="B7" s="112">
        <v>585784</v>
      </c>
      <c r="C7" s="112">
        <v>292569</v>
      </c>
      <c r="D7" s="112">
        <v>71814</v>
      </c>
      <c r="E7" s="112">
        <v>39022</v>
      </c>
      <c r="F7" s="112">
        <v>5110</v>
      </c>
      <c r="G7" s="112">
        <v>2952</v>
      </c>
      <c r="H7" s="112">
        <v>187</v>
      </c>
      <c r="I7" s="112">
        <v>118</v>
      </c>
      <c r="J7" s="112">
        <v>0</v>
      </c>
      <c r="K7" s="112">
        <v>0</v>
      </c>
      <c r="L7" s="113">
        <f t="shared" si="0"/>
        <v>662895</v>
      </c>
      <c r="M7" s="330">
        <f t="shared" si="0"/>
        <v>334661</v>
      </c>
    </row>
    <row r="8" spans="1:13" s="110" customFormat="1" ht="13.8">
      <c r="A8" s="329" t="s">
        <v>350</v>
      </c>
      <c r="B8" s="112">
        <v>319712</v>
      </c>
      <c r="C8" s="112">
        <v>154525</v>
      </c>
      <c r="D8" s="112">
        <v>268967</v>
      </c>
      <c r="E8" s="112">
        <v>138983</v>
      </c>
      <c r="F8" s="112">
        <v>48314</v>
      </c>
      <c r="G8" s="112">
        <v>27168</v>
      </c>
      <c r="H8" s="112">
        <v>3665</v>
      </c>
      <c r="I8" s="112">
        <v>2213</v>
      </c>
      <c r="J8" s="112">
        <v>388.97876612314434</v>
      </c>
      <c r="K8" s="112">
        <v>229.36702447031382</v>
      </c>
      <c r="L8" s="113">
        <f t="shared" si="0"/>
        <v>641046.97876612318</v>
      </c>
      <c r="M8" s="330">
        <f t="shared" si="0"/>
        <v>323118.3670244703</v>
      </c>
    </row>
    <row r="9" spans="1:13" s="110" customFormat="1" ht="13.8">
      <c r="A9" s="331" t="s">
        <v>351</v>
      </c>
      <c r="B9" s="112">
        <v>165509</v>
      </c>
      <c r="C9" s="112">
        <v>78633</v>
      </c>
      <c r="D9" s="112">
        <v>257791</v>
      </c>
      <c r="E9" s="112">
        <v>126682</v>
      </c>
      <c r="F9" s="112">
        <v>172508</v>
      </c>
      <c r="G9" s="112">
        <v>92231</v>
      </c>
      <c r="H9" s="112">
        <v>36025</v>
      </c>
      <c r="I9" s="112">
        <v>20863</v>
      </c>
      <c r="J9" s="112">
        <v>4539.4327173799675</v>
      </c>
      <c r="K9" s="112">
        <v>2675.6118096801365</v>
      </c>
      <c r="L9" s="113">
        <f t="shared" si="0"/>
        <v>636372.43271738</v>
      </c>
      <c r="M9" s="330">
        <f t="shared" si="0"/>
        <v>321084.61180968012</v>
      </c>
    </row>
    <row r="10" spans="1:13" s="110" customFormat="1" ht="13.8">
      <c r="A10" s="329" t="s">
        <v>352</v>
      </c>
      <c r="B10" s="112">
        <v>72921</v>
      </c>
      <c r="C10" s="112">
        <v>34457</v>
      </c>
      <c r="D10" s="112">
        <v>169677</v>
      </c>
      <c r="E10" s="112">
        <v>80099</v>
      </c>
      <c r="F10" s="112">
        <v>182797</v>
      </c>
      <c r="G10" s="112">
        <v>92393</v>
      </c>
      <c r="H10" s="112">
        <v>101224</v>
      </c>
      <c r="I10" s="112">
        <v>56003</v>
      </c>
      <c r="J10" s="112">
        <v>26627.364626429789</v>
      </c>
      <c r="K10" s="112">
        <v>15499.95663160623</v>
      </c>
      <c r="L10" s="113">
        <f t="shared" si="0"/>
        <v>553246.36462642974</v>
      </c>
      <c r="M10" s="330">
        <f>+C10+E10+G10+I10+K10</f>
        <v>278451.95663160621</v>
      </c>
    </row>
    <row r="11" spans="1:13" s="110" customFormat="1" ht="13.8">
      <c r="A11" s="331" t="s">
        <v>353</v>
      </c>
      <c r="B11" s="112">
        <v>43420</v>
      </c>
      <c r="C11" s="112">
        <v>20531</v>
      </c>
      <c r="D11" s="112">
        <v>125287</v>
      </c>
      <c r="E11" s="112">
        <v>57427</v>
      </c>
      <c r="F11" s="112">
        <v>191402</v>
      </c>
      <c r="G11" s="112">
        <v>92982</v>
      </c>
      <c r="H11" s="112">
        <v>141399</v>
      </c>
      <c r="I11" s="112">
        <v>73705</v>
      </c>
      <c r="J11" s="112">
        <v>82027.033932482707</v>
      </c>
      <c r="K11" s="112">
        <v>45709.715651929764</v>
      </c>
      <c r="L11" s="113">
        <f t="shared" si="0"/>
        <v>583535.03393248271</v>
      </c>
      <c r="M11" s="330">
        <f t="shared" si="0"/>
        <v>290354.71565192979</v>
      </c>
    </row>
    <row r="12" spans="1:13" s="110" customFormat="1" ht="13.8">
      <c r="A12" s="329" t="s">
        <v>354</v>
      </c>
      <c r="B12" s="112">
        <v>15860</v>
      </c>
      <c r="C12" s="112">
        <v>7418</v>
      </c>
      <c r="D12" s="112">
        <v>55983</v>
      </c>
      <c r="E12" s="112">
        <v>25474</v>
      </c>
      <c r="F12" s="112">
        <v>121990</v>
      </c>
      <c r="G12" s="112">
        <v>56385</v>
      </c>
      <c r="H12" s="112">
        <v>126532</v>
      </c>
      <c r="I12" s="112">
        <v>62481</v>
      </c>
      <c r="J12" s="112">
        <v>95729.189844592009</v>
      </c>
      <c r="K12" s="112">
        <v>50857.843359754654</v>
      </c>
      <c r="L12" s="113">
        <f t="shared" si="0"/>
        <v>416094.18984459201</v>
      </c>
      <c r="M12" s="330">
        <f t="shared" si="0"/>
        <v>202615.84335975465</v>
      </c>
    </row>
    <row r="13" spans="1:13" s="110" customFormat="1" ht="13.8">
      <c r="A13" s="331" t="s">
        <v>355</v>
      </c>
      <c r="B13" s="112">
        <v>7636</v>
      </c>
      <c r="C13" s="112">
        <v>3439</v>
      </c>
      <c r="D13" s="112">
        <v>29561</v>
      </c>
      <c r="E13" s="112">
        <v>13083</v>
      </c>
      <c r="F13" s="112">
        <v>77822</v>
      </c>
      <c r="G13" s="112">
        <v>34640</v>
      </c>
      <c r="H13" s="112">
        <v>103586</v>
      </c>
      <c r="I13" s="112">
        <v>48485</v>
      </c>
      <c r="J13" s="112">
        <v>98358.080102909982</v>
      </c>
      <c r="K13" s="112">
        <v>48953.187671972533</v>
      </c>
      <c r="L13" s="113">
        <f t="shared" si="0"/>
        <v>316963.08010291</v>
      </c>
      <c r="M13" s="330">
        <f t="shared" si="0"/>
        <v>148600.18767197253</v>
      </c>
    </row>
    <row r="14" spans="1:13" s="110" customFormat="1" ht="13.8">
      <c r="A14" s="329" t="s">
        <v>356</v>
      </c>
      <c r="B14" s="112">
        <v>2935</v>
      </c>
      <c r="C14" s="112">
        <v>1309</v>
      </c>
      <c r="D14" s="112">
        <v>11425</v>
      </c>
      <c r="E14" s="112">
        <v>4907</v>
      </c>
      <c r="F14" s="112">
        <v>37592</v>
      </c>
      <c r="G14" s="112">
        <v>16255</v>
      </c>
      <c r="H14" s="112">
        <v>62838</v>
      </c>
      <c r="I14" s="112">
        <v>28003</v>
      </c>
      <c r="J14" s="112">
        <v>79061.702299829631</v>
      </c>
      <c r="K14" s="112">
        <v>37601.035601822856</v>
      </c>
      <c r="L14" s="113">
        <f t="shared" si="0"/>
        <v>193851.70229982963</v>
      </c>
      <c r="M14" s="330">
        <f t="shared" si="0"/>
        <v>88075.035601822863</v>
      </c>
    </row>
    <row r="15" spans="1:13" s="110" customFormat="1" ht="13.8">
      <c r="A15" s="331" t="s">
        <v>357</v>
      </c>
      <c r="B15" s="112">
        <v>1161</v>
      </c>
      <c r="C15" s="112">
        <v>464</v>
      </c>
      <c r="D15" s="112">
        <v>3906</v>
      </c>
      <c r="E15" s="112">
        <v>1624</v>
      </c>
      <c r="F15" s="112">
        <v>14466</v>
      </c>
      <c r="G15" s="112">
        <v>5759</v>
      </c>
      <c r="H15" s="112">
        <v>29362</v>
      </c>
      <c r="I15" s="112">
        <v>12121</v>
      </c>
      <c r="J15" s="112">
        <v>49410.406642213951</v>
      </c>
      <c r="K15" s="112">
        <v>21680.741163257811</v>
      </c>
      <c r="L15" s="113">
        <f t="shared" si="0"/>
        <v>98305.406642213959</v>
      </c>
      <c r="M15" s="330">
        <f t="shared" si="0"/>
        <v>41648.741163257815</v>
      </c>
    </row>
    <row r="16" spans="1:13" s="110" customFormat="1" ht="13.8">
      <c r="A16" s="332" t="s">
        <v>359</v>
      </c>
      <c r="B16" s="114">
        <v>665</v>
      </c>
      <c r="C16" s="114">
        <v>250</v>
      </c>
      <c r="D16" s="114">
        <v>1544</v>
      </c>
      <c r="E16" s="114">
        <v>591</v>
      </c>
      <c r="F16" s="114">
        <v>5668</v>
      </c>
      <c r="G16" s="114">
        <v>2039</v>
      </c>
      <c r="H16" s="114">
        <v>12534</v>
      </c>
      <c r="I16" s="114">
        <v>4465</v>
      </c>
      <c r="J16" s="114">
        <v>28821.811068038802</v>
      </c>
      <c r="K16" s="114">
        <v>10711.541085505713</v>
      </c>
      <c r="L16" s="115">
        <f t="shared" si="0"/>
        <v>49232.811068038805</v>
      </c>
      <c r="M16" s="333">
        <f>+C16+E16+G16+I16+K16</f>
        <v>18056.541085505713</v>
      </c>
    </row>
    <row r="17" spans="1:21" ht="15" thickBot="1">
      <c r="A17" s="334" t="s">
        <v>39</v>
      </c>
      <c r="B17" s="335">
        <f>SUM(B5:B16)</f>
        <v>1362165</v>
      </c>
      <c r="C17" s="335">
        <f t="shared" ref="C17:K17" si="1">SUM(C5:C16)</f>
        <v>668743</v>
      </c>
      <c r="D17" s="335">
        <f t="shared" si="1"/>
        <v>1002572</v>
      </c>
      <c r="E17" s="335">
        <f t="shared" si="1"/>
        <v>491516</v>
      </c>
      <c r="F17" s="335">
        <f t="shared" si="1"/>
        <v>858016</v>
      </c>
      <c r="G17" s="335">
        <f t="shared" si="1"/>
        <v>422990</v>
      </c>
      <c r="H17" s="335">
        <f t="shared" si="1"/>
        <v>617352</v>
      </c>
      <c r="I17" s="335">
        <f t="shared" si="1"/>
        <v>308457</v>
      </c>
      <c r="J17" s="335">
        <f t="shared" si="1"/>
        <v>464963.99999999994</v>
      </c>
      <c r="K17" s="335">
        <f t="shared" si="1"/>
        <v>233919</v>
      </c>
      <c r="L17" s="335">
        <f t="shared" ref="L17" si="2">SUM(L5:L16)</f>
        <v>4305069</v>
      </c>
      <c r="M17" s="336">
        <f t="shared" ref="M17" si="3">SUM(M5:M16)</f>
        <v>2125625</v>
      </c>
      <c r="N17" s="110"/>
      <c r="O17" s="110"/>
      <c r="P17" s="110"/>
      <c r="Q17" s="110"/>
      <c r="R17" s="110"/>
      <c r="S17" s="110"/>
      <c r="T17" s="110"/>
      <c r="U17" s="110"/>
    </row>
  </sheetData>
  <mergeCells count="9">
    <mergeCell ref="A1:M1"/>
    <mergeCell ref="A2:M2"/>
    <mergeCell ref="J3:K3"/>
    <mergeCell ref="L3:M3"/>
    <mergeCell ref="A3:A4"/>
    <mergeCell ref="B3:C3"/>
    <mergeCell ref="D3:E3"/>
    <mergeCell ref="F3:G3"/>
    <mergeCell ref="H3:I3"/>
  </mergeCells>
  <printOptions horizontalCentered="1"/>
  <pageMargins left="0.70866141732283472" right="0" top="0.74803149606299213" bottom="0.74803149606299213" header="0.31496062992125984" footer="0.31496062992125984"/>
  <pageSetup scale="85" firstPageNumber="144" orientation="landscape" useFirstPageNumber="1" horizontalDpi="300" r:id="rId1"/>
  <headerFooter>
    <oddFooter>Page &amp;P</oddFooter>
  </headerFooter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6"/>
  <sheetViews>
    <sheetView showZeros="0" topLeftCell="A3" workbookViewId="0">
      <selection activeCell="F15" sqref="F15"/>
    </sheetView>
  </sheetViews>
  <sheetFormatPr baseColWidth="10" defaultRowHeight="14.4"/>
  <cols>
    <col min="1" max="1" width="13.5546875" customWidth="1"/>
    <col min="2" max="2" width="7.88671875" customWidth="1"/>
    <col min="3" max="3" width="8.6640625" customWidth="1"/>
    <col min="4" max="4" width="7.6640625" customWidth="1"/>
    <col min="5" max="6" width="8.6640625" customWidth="1"/>
    <col min="7" max="7" width="7.33203125" customWidth="1"/>
    <col min="8" max="8" width="8.6640625" customWidth="1"/>
    <col min="9" max="9" width="7.6640625" customWidth="1"/>
    <col min="10" max="10" width="8.6640625" customWidth="1"/>
    <col min="11" max="11" width="7.33203125" customWidth="1"/>
    <col min="12" max="12" width="8.6640625" customWidth="1"/>
    <col min="13" max="13" width="7.33203125" customWidth="1"/>
    <col min="14" max="14" width="8.6640625" customWidth="1"/>
    <col min="15" max="15" width="8.88671875" customWidth="1"/>
    <col min="16" max="16" width="8.6640625" customWidth="1"/>
    <col min="17" max="18" width="10.6640625" customWidth="1"/>
  </cols>
  <sheetData>
    <row r="1" spans="1:21" s="98" customFormat="1" ht="13.8">
      <c r="A1" s="843" t="s">
        <v>474</v>
      </c>
      <c r="B1" s="843"/>
      <c r="C1" s="843"/>
      <c r="D1" s="843"/>
      <c r="E1" s="843"/>
      <c r="F1" s="843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110"/>
      <c r="R1" s="110"/>
      <c r="S1" s="110"/>
      <c r="T1" s="110"/>
      <c r="U1" s="110"/>
    </row>
    <row r="2" spans="1:21" s="98" customFormat="1" thickBot="1">
      <c r="A2" s="845" t="s">
        <v>207</v>
      </c>
      <c r="B2" s="845"/>
      <c r="C2" s="845"/>
      <c r="D2" s="845"/>
      <c r="E2" s="845"/>
      <c r="F2" s="845"/>
      <c r="G2" s="846"/>
      <c r="H2" s="846"/>
      <c r="I2" s="846"/>
      <c r="J2" s="846"/>
      <c r="K2" s="846"/>
      <c r="L2" s="846"/>
      <c r="M2" s="846"/>
      <c r="N2" s="846"/>
      <c r="O2" s="846"/>
      <c r="P2" s="846"/>
      <c r="Q2" s="110"/>
      <c r="R2" s="110"/>
      <c r="S2" s="110"/>
      <c r="T2" s="110"/>
      <c r="U2" s="110"/>
    </row>
    <row r="3" spans="1:21" s="98" customFormat="1" ht="29.25" customHeight="1">
      <c r="A3" s="847" t="s">
        <v>347</v>
      </c>
      <c r="B3" s="849" t="s">
        <v>377</v>
      </c>
      <c r="C3" s="850"/>
      <c r="D3" s="849" t="s">
        <v>378</v>
      </c>
      <c r="E3" s="850"/>
      <c r="F3" s="851" t="s">
        <v>347</v>
      </c>
      <c r="G3" s="841" t="s">
        <v>369</v>
      </c>
      <c r="H3" s="853"/>
      <c r="I3" s="841" t="s">
        <v>370</v>
      </c>
      <c r="J3" s="853"/>
      <c r="K3" s="841" t="s">
        <v>371</v>
      </c>
      <c r="L3" s="853"/>
      <c r="M3" s="841" t="s">
        <v>372</v>
      </c>
      <c r="N3" s="853"/>
      <c r="O3" s="841" t="s">
        <v>9</v>
      </c>
      <c r="P3" s="842"/>
      <c r="Q3" s="110"/>
      <c r="R3" s="110"/>
      <c r="S3" s="110"/>
      <c r="T3" s="110"/>
      <c r="U3" s="110"/>
    </row>
    <row r="4" spans="1:21" s="98" customFormat="1" ht="27.6">
      <c r="A4" s="848"/>
      <c r="B4" s="105" t="s">
        <v>14</v>
      </c>
      <c r="C4" s="105" t="s">
        <v>15</v>
      </c>
      <c r="D4" s="105" t="s">
        <v>14</v>
      </c>
      <c r="E4" s="105" t="s">
        <v>15</v>
      </c>
      <c r="F4" s="852"/>
      <c r="G4" s="105" t="s">
        <v>14</v>
      </c>
      <c r="H4" s="106" t="s">
        <v>15</v>
      </c>
      <c r="I4" s="105" t="s">
        <v>14</v>
      </c>
      <c r="J4" s="106" t="s">
        <v>15</v>
      </c>
      <c r="K4" s="105" t="s">
        <v>14</v>
      </c>
      <c r="L4" s="106" t="s">
        <v>15</v>
      </c>
      <c r="M4" s="105" t="s">
        <v>14</v>
      </c>
      <c r="N4" s="106" t="s">
        <v>15</v>
      </c>
      <c r="O4" s="105" t="s">
        <v>14</v>
      </c>
      <c r="P4" s="319" t="s">
        <v>15</v>
      </c>
      <c r="Q4" s="110"/>
      <c r="R4" s="110"/>
      <c r="S4" s="110"/>
      <c r="T4" s="110"/>
      <c r="U4" s="110"/>
    </row>
    <row r="5" spans="1:21" s="98" customFormat="1" ht="27.6">
      <c r="A5" s="320" t="s">
        <v>373</v>
      </c>
      <c r="B5" s="107">
        <v>255</v>
      </c>
      <c r="C5" s="107">
        <v>158</v>
      </c>
      <c r="D5" s="107">
        <v>12</v>
      </c>
      <c r="E5" s="107">
        <v>7</v>
      </c>
      <c r="F5" s="117" t="s">
        <v>373</v>
      </c>
      <c r="G5" s="109">
        <v>5842</v>
      </c>
      <c r="H5" s="109">
        <v>3463</v>
      </c>
      <c r="I5" s="109">
        <v>421</v>
      </c>
      <c r="J5" s="109">
        <v>246</v>
      </c>
      <c r="K5" s="109">
        <v>31</v>
      </c>
      <c r="L5" s="109">
        <v>20</v>
      </c>
      <c r="M5" s="109">
        <v>0</v>
      </c>
      <c r="N5" s="109">
        <v>0</v>
      </c>
      <c r="O5" s="109">
        <f t="shared" ref="O5:P15" si="0">+G5+I5+K5+M5</f>
        <v>6294</v>
      </c>
      <c r="P5" s="321">
        <f t="shared" si="0"/>
        <v>3729</v>
      </c>
      <c r="Q5" s="110"/>
      <c r="R5" s="110"/>
      <c r="S5" s="110"/>
      <c r="T5" s="110"/>
      <c r="U5" s="110"/>
    </row>
    <row r="6" spans="1:21" s="98" customFormat="1" ht="13.8">
      <c r="A6" s="320" t="s">
        <v>353</v>
      </c>
      <c r="B6" s="107">
        <v>1638</v>
      </c>
      <c r="C6" s="107">
        <v>926</v>
      </c>
      <c r="D6" s="107">
        <v>163</v>
      </c>
      <c r="E6" s="107">
        <v>97</v>
      </c>
      <c r="F6" s="108" t="s">
        <v>353</v>
      </c>
      <c r="G6" s="109">
        <v>28454</v>
      </c>
      <c r="H6" s="109">
        <v>16232</v>
      </c>
      <c r="I6" s="109">
        <v>4561</v>
      </c>
      <c r="J6" s="109">
        <v>2636</v>
      </c>
      <c r="K6" s="109">
        <v>358</v>
      </c>
      <c r="L6" s="109">
        <v>212</v>
      </c>
      <c r="M6" s="109">
        <v>63</v>
      </c>
      <c r="N6" s="109">
        <v>31</v>
      </c>
      <c r="O6" s="109">
        <f t="shared" si="0"/>
        <v>33436</v>
      </c>
      <c r="P6" s="321">
        <f t="shared" si="0"/>
        <v>19111</v>
      </c>
      <c r="Q6" s="110"/>
      <c r="R6" s="110"/>
      <c r="S6" s="110"/>
      <c r="T6" s="110"/>
      <c r="U6" s="110"/>
    </row>
    <row r="7" spans="1:21" s="98" customFormat="1" ht="13.8">
      <c r="A7" s="320" t="s">
        <v>354</v>
      </c>
      <c r="B7" s="107">
        <v>3874</v>
      </c>
      <c r="C7" s="107">
        <v>2249</v>
      </c>
      <c r="D7" s="107">
        <v>1303</v>
      </c>
      <c r="E7" s="107">
        <v>773</v>
      </c>
      <c r="F7" s="108" t="s">
        <v>354</v>
      </c>
      <c r="G7" s="109">
        <v>60409</v>
      </c>
      <c r="H7" s="109">
        <v>32879</v>
      </c>
      <c r="I7" s="109">
        <v>21070</v>
      </c>
      <c r="J7" s="109">
        <v>11966</v>
      </c>
      <c r="K7" s="109">
        <v>3657</v>
      </c>
      <c r="L7" s="109">
        <v>2097</v>
      </c>
      <c r="M7" s="109">
        <v>399</v>
      </c>
      <c r="N7" s="109">
        <v>237</v>
      </c>
      <c r="O7" s="109">
        <f t="shared" si="0"/>
        <v>85535</v>
      </c>
      <c r="P7" s="321">
        <f t="shared" si="0"/>
        <v>47179</v>
      </c>
      <c r="Q7" s="110"/>
      <c r="R7" s="110"/>
      <c r="S7" s="110"/>
      <c r="T7" s="110"/>
      <c r="U7" s="110"/>
    </row>
    <row r="8" spans="1:21" s="98" customFormat="1" ht="13.8">
      <c r="A8" s="320" t="s">
        <v>355</v>
      </c>
      <c r="B8" s="107">
        <v>5051</v>
      </c>
      <c r="C8" s="107">
        <v>2673</v>
      </c>
      <c r="D8" s="107">
        <v>3048</v>
      </c>
      <c r="E8" s="107">
        <v>1809</v>
      </c>
      <c r="F8" s="108" t="s">
        <v>355</v>
      </c>
      <c r="G8" s="109">
        <v>70980</v>
      </c>
      <c r="H8" s="109">
        <v>36369</v>
      </c>
      <c r="I8" s="109">
        <v>46750</v>
      </c>
      <c r="J8" s="109">
        <v>25543</v>
      </c>
      <c r="K8" s="109">
        <v>16160</v>
      </c>
      <c r="L8" s="109">
        <v>9228</v>
      </c>
      <c r="M8" s="109">
        <v>2919</v>
      </c>
      <c r="N8" s="109">
        <v>1647</v>
      </c>
      <c r="O8" s="109">
        <f t="shared" si="0"/>
        <v>136809</v>
      </c>
      <c r="P8" s="321">
        <f t="shared" si="0"/>
        <v>72787</v>
      </c>
      <c r="Q8" s="110"/>
      <c r="R8" s="110"/>
      <c r="S8" s="110"/>
      <c r="T8" s="110"/>
      <c r="U8" s="110"/>
    </row>
    <row r="9" spans="1:21" s="98" customFormat="1" ht="13.8">
      <c r="A9" s="320" t="s">
        <v>356</v>
      </c>
      <c r="B9" s="107">
        <v>5173</v>
      </c>
      <c r="C9" s="107">
        <v>2653</v>
      </c>
      <c r="D9" s="107">
        <v>4022</v>
      </c>
      <c r="E9" s="107">
        <v>2206</v>
      </c>
      <c r="F9" s="108" t="s">
        <v>356</v>
      </c>
      <c r="G9" s="109">
        <v>68034</v>
      </c>
      <c r="H9" s="109">
        <v>33818</v>
      </c>
      <c r="I9" s="109">
        <v>54704</v>
      </c>
      <c r="J9" s="109">
        <v>28455</v>
      </c>
      <c r="K9" s="109">
        <v>35668</v>
      </c>
      <c r="L9" s="109">
        <v>19543</v>
      </c>
      <c r="M9" s="109">
        <v>13006</v>
      </c>
      <c r="N9" s="109">
        <v>7421</v>
      </c>
      <c r="O9" s="109">
        <f t="shared" si="0"/>
        <v>171412</v>
      </c>
      <c r="P9" s="321">
        <f t="shared" si="0"/>
        <v>89237</v>
      </c>
      <c r="Q9" s="110"/>
      <c r="R9" s="110"/>
      <c r="S9" s="110"/>
      <c r="T9" s="110"/>
      <c r="U9" s="110"/>
    </row>
    <row r="10" spans="1:21" s="98" customFormat="1" ht="13.8">
      <c r="A10" s="320" t="s">
        <v>357</v>
      </c>
      <c r="B10" s="107">
        <v>4373</v>
      </c>
      <c r="C10" s="107">
        <v>2094</v>
      </c>
      <c r="D10" s="107">
        <v>4456</v>
      </c>
      <c r="E10" s="107">
        <v>2279</v>
      </c>
      <c r="F10" s="108" t="s">
        <v>357</v>
      </c>
      <c r="G10" s="109">
        <v>54677</v>
      </c>
      <c r="H10" s="109">
        <v>25024</v>
      </c>
      <c r="I10" s="109">
        <v>55212</v>
      </c>
      <c r="J10" s="109">
        <v>27320</v>
      </c>
      <c r="K10" s="109">
        <v>44203</v>
      </c>
      <c r="L10" s="109">
        <v>22808</v>
      </c>
      <c r="M10" s="109">
        <v>29954</v>
      </c>
      <c r="N10" s="109">
        <v>16339</v>
      </c>
      <c r="O10" s="109">
        <f t="shared" si="0"/>
        <v>184046</v>
      </c>
      <c r="P10" s="321">
        <f t="shared" si="0"/>
        <v>91491</v>
      </c>
      <c r="Q10" s="110"/>
      <c r="R10" s="110"/>
      <c r="S10" s="110"/>
      <c r="T10" s="110"/>
      <c r="U10" s="110"/>
    </row>
    <row r="11" spans="1:21" s="98" customFormat="1" ht="13.8">
      <c r="A11" s="320" t="s">
        <v>359</v>
      </c>
      <c r="B11" s="107">
        <v>4010</v>
      </c>
      <c r="C11" s="107">
        <v>1627</v>
      </c>
      <c r="D11" s="107">
        <v>6171</v>
      </c>
      <c r="E11" s="107">
        <v>2677</v>
      </c>
      <c r="F11" s="108" t="s">
        <v>358</v>
      </c>
      <c r="G11" s="109">
        <v>30636</v>
      </c>
      <c r="H11" s="109">
        <v>12641</v>
      </c>
      <c r="I11" s="109">
        <v>41388</v>
      </c>
      <c r="J11" s="109">
        <v>18525</v>
      </c>
      <c r="K11" s="109">
        <v>43385</v>
      </c>
      <c r="L11" s="109">
        <v>21084</v>
      </c>
      <c r="M11" s="109">
        <v>36538</v>
      </c>
      <c r="N11" s="109">
        <v>19024</v>
      </c>
      <c r="O11" s="109">
        <f t="shared" si="0"/>
        <v>151947</v>
      </c>
      <c r="P11" s="321">
        <f t="shared" si="0"/>
        <v>71274</v>
      </c>
      <c r="Q11" s="110"/>
      <c r="R11" s="110"/>
      <c r="S11" s="110"/>
      <c r="T11" s="110"/>
      <c r="U11" s="110"/>
    </row>
    <row r="12" spans="1:21" s="98" customFormat="1" ht="13.8">
      <c r="A12" s="320"/>
      <c r="B12" s="107"/>
      <c r="C12" s="107"/>
      <c r="D12" s="107"/>
      <c r="E12" s="107"/>
      <c r="F12" s="108" t="s">
        <v>361</v>
      </c>
      <c r="G12" s="109">
        <v>13228</v>
      </c>
      <c r="H12" s="109">
        <v>4876</v>
      </c>
      <c r="I12" s="109">
        <v>22732</v>
      </c>
      <c r="J12" s="109">
        <v>8991</v>
      </c>
      <c r="K12" s="109">
        <v>34844</v>
      </c>
      <c r="L12" s="109">
        <v>15489</v>
      </c>
      <c r="M12" s="109">
        <v>40362</v>
      </c>
      <c r="N12" s="109">
        <v>20057</v>
      </c>
      <c r="O12" s="109">
        <f t="shared" si="0"/>
        <v>111166</v>
      </c>
      <c r="P12" s="321">
        <f t="shared" si="0"/>
        <v>49413</v>
      </c>
      <c r="Q12" s="110"/>
      <c r="R12" s="110"/>
      <c r="S12" s="110"/>
      <c r="T12" s="110"/>
      <c r="U12" s="110"/>
    </row>
    <row r="13" spans="1:21" s="98" customFormat="1" ht="13.8">
      <c r="A13" s="320"/>
      <c r="B13" s="107"/>
      <c r="C13" s="107"/>
      <c r="D13" s="107"/>
      <c r="E13" s="107"/>
      <c r="F13" s="108" t="s">
        <v>374</v>
      </c>
      <c r="G13" s="109">
        <v>4053</v>
      </c>
      <c r="H13" s="109">
        <v>1388</v>
      </c>
      <c r="I13" s="109">
        <v>9146</v>
      </c>
      <c r="J13" s="109">
        <v>3273</v>
      </c>
      <c r="K13" s="109">
        <v>19888</v>
      </c>
      <c r="L13" s="109">
        <v>7854</v>
      </c>
      <c r="M13" s="109">
        <v>34137</v>
      </c>
      <c r="N13" s="109">
        <v>15468</v>
      </c>
      <c r="O13" s="109">
        <f t="shared" si="0"/>
        <v>67224</v>
      </c>
      <c r="P13" s="321">
        <f t="shared" si="0"/>
        <v>27983</v>
      </c>
      <c r="Q13" s="110"/>
      <c r="R13" s="110"/>
      <c r="S13" s="110"/>
      <c r="T13" s="110"/>
      <c r="U13" s="110"/>
    </row>
    <row r="14" spans="1:21" s="98" customFormat="1" ht="13.8">
      <c r="A14" s="320"/>
      <c r="B14" s="107"/>
      <c r="C14" s="107"/>
      <c r="D14" s="107"/>
      <c r="E14" s="107"/>
      <c r="F14" s="108" t="s">
        <v>375</v>
      </c>
      <c r="G14" s="109">
        <v>1158</v>
      </c>
      <c r="H14" s="109">
        <v>339</v>
      </c>
      <c r="I14" s="109">
        <v>2863</v>
      </c>
      <c r="J14" s="109">
        <v>943</v>
      </c>
      <c r="K14" s="109">
        <v>8665</v>
      </c>
      <c r="L14" s="109">
        <v>2938</v>
      </c>
      <c r="M14" s="109">
        <v>23876</v>
      </c>
      <c r="N14" s="109">
        <v>9699</v>
      </c>
      <c r="O14" s="109">
        <f t="shared" si="0"/>
        <v>36562</v>
      </c>
      <c r="P14" s="321">
        <f t="shared" si="0"/>
        <v>13919</v>
      </c>
      <c r="Q14" s="110"/>
      <c r="R14" s="110"/>
      <c r="S14" s="110"/>
      <c r="T14" s="110"/>
      <c r="U14" s="110"/>
    </row>
    <row r="15" spans="1:21" s="98" customFormat="1" ht="27.6">
      <c r="A15" s="322"/>
      <c r="B15" s="107"/>
      <c r="C15" s="107"/>
      <c r="D15" s="107"/>
      <c r="E15" s="107"/>
      <c r="F15" s="118" t="s">
        <v>376</v>
      </c>
      <c r="G15" s="109">
        <v>524</v>
      </c>
      <c r="H15" s="109">
        <v>151</v>
      </c>
      <c r="I15" s="109">
        <v>984</v>
      </c>
      <c r="J15" s="109">
        <v>276</v>
      </c>
      <c r="K15" s="109">
        <v>3566</v>
      </c>
      <c r="L15" s="109">
        <v>1144</v>
      </c>
      <c r="M15" s="109">
        <v>16937</v>
      </c>
      <c r="N15" s="109">
        <v>6087</v>
      </c>
      <c r="O15" s="109">
        <f t="shared" si="0"/>
        <v>22011</v>
      </c>
      <c r="P15" s="321">
        <f t="shared" si="0"/>
        <v>7658</v>
      </c>
      <c r="Q15" s="110"/>
      <c r="R15" s="110"/>
      <c r="S15" s="110"/>
      <c r="T15" s="110"/>
      <c r="U15" s="110"/>
    </row>
    <row r="16" spans="1:21" s="98" customFormat="1" thickBot="1">
      <c r="A16" s="323" t="s">
        <v>39</v>
      </c>
      <c r="B16" s="324">
        <f>SUM(B5:B15)</f>
        <v>24374</v>
      </c>
      <c r="C16" s="324">
        <f>SUM(C5:C15)</f>
        <v>12380</v>
      </c>
      <c r="D16" s="324">
        <f>SUM(D5:D15)</f>
        <v>19175</v>
      </c>
      <c r="E16" s="324">
        <f>SUM(E5:E15)</f>
        <v>9848</v>
      </c>
      <c r="F16" s="325" t="s">
        <v>39</v>
      </c>
      <c r="G16" s="326">
        <f t="shared" ref="G16:P16" si="1">SUM(G5:G15)</f>
        <v>337995</v>
      </c>
      <c r="H16" s="326">
        <f t="shared" si="1"/>
        <v>167180</v>
      </c>
      <c r="I16" s="326">
        <f t="shared" si="1"/>
        <v>259831</v>
      </c>
      <c r="J16" s="326">
        <f t="shared" si="1"/>
        <v>128174</v>
      </c>
      <c r="K16" s="326">
        <f t="shared" si="1"/>
        <v>210425</v>
      </c>
      <c r="L16" s="326">
        <f t="shared" si="1"/>
        <v>102417</v>
      </c>
      <c r="M16" s="326">
        <f t="shared" si="1"/>
        <v>198191</v>
      </c>
      <c r="N16" s="326">
        <f t="shared" si="1"/>
        <v>96010</v>
      </c>
      <c r="O16" s="326">
        <f t="shared" si="1"/>
        <v>1006442</v>
      </c>
      <c r="P16" s="327">
        <f t="shared" si="1"/>
        <v>493781</v>
      </c>
      <c r="Q16" s="110"/>
      <c r="R16" s="110"/>
      <c r="S16" s="110"/>
      <c r="T16" s="110"/>
      <c r="U16" s="110"/>
    </row>
  </sheetData>
  <mergeCells count="11">
    <mergeCell ref="O3:P3"/>
    <mergeCell ref="A1:P1"/>
    <mergeCell ref="A2:P2"/>
    <mergeCell ref="A3:A4"/>
    <mergeCell ref="B3:C3"/>
    <mergeCell ref="D3:E3"/>
    <mergeCell ref="F3:F4"/>
    <mergeCell ref="G3:H3"/>
    <mergeCell ref="I3:J3"/>
    <mergeCell ref="K3:L3"/>
    <mergeCell ref="M3:N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145" orientation="landscape" useFirstPageNumber="1" r:id="rId1"/>
  <headerFooter>
    <oddFooter>Page &amp;P</oddFooter>
  </headerFooter>
  <rowBreaks count="1" manualBreakCount="1">
    <brk id="1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7"/>
  <sheetViews>
    <sheetView workbookViewId="0">
      <selection activeCell="G16" sqref="G16"/>
    </sheetView>
  </sheetViews>
  <sheetFormatPr baseColWidth="10" defaultRowHeight="14.4"/>
  <cols>
    <col min="1" max="1" width="10.5546875" customWidth="1"/>
    <col min="2" max="2" width="6.88671875" customWidth="1"/>
    <col min="3" max="14" width="6.6640625" customWidth="1"/>
    <col min="15" max="15" width="6.33203125" customWidth="1"/>
    <col min="16" max="16" width="6.6640625" customWidth="1"/>
    <col min="17" max="17" width="5.88671875" customWidth="1"/>
    <col min="18" max="18" width="6.6640625" customWidth="1"/>
    <col min="19" max="19" width="6.109375" customWidth="1"/>
    <col min="20" max="20" width="7.109375" customWidth="1"/>
    <col min="21" max="21" width="7.88671875" customWidth="1"/>
  </cols>
  <sheetData>
    <row r="1" spans="1:21" s="98" customFormat="1" ht="13.8">
      <c r="A1" s="857" t="s">
        <v>475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</row>
    <row r="2" spans="1:21" s="98" customFormat="1" thickBot="1">
      <c r="A2" s="858" t="s">
        <v>207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</row>
    <row r="3" spans="1:21" s="98" customFormat="1" ht="13.8">
      <c r="A3" s="859" t="s">
        <v>347</v>
      </c>
      <c r="B3" s="861" t="s">
        <v>156</v>
      </c>
      <c r="C3" s="855"/>
      <c r="D3" s="854" t="s">
        <v>362</v>
      </c>
      <c r="E3" s="855"/>
      <c r="F3" s="854" t="s">
        <v>363</v>
      </c>
      <c r="G3" s="855"/>
      <c r="H3" s="854" t="s">
        <v>364</v>
      </c>
      <c r="I3" s="855"/>
      <c r="J3" s="854" t="s">
        <v>157</v>
      </c>
      <c r="K3" s="855"/>
      <c r="L3" s="854" t="s">
        <v>365</v>
      </c>
      <c r="M3" s="855"/>
      <c r="N3" s="854" t="s">
        <v>366</v>
      </c>
      <c r="O3" s="855"/>
      <c r="P3" s="854" t="s">
        <v>367</v>
      </c>
      <c r="Q3" s="855"/>
      <c r="R3" s="854" t="s">
        <v>368</v>
      </c>
      <c r="S3" s="855"/>
      <c r="T3" s="854" t="s">
        <v>9</v>
      </c>
      <c r="U3" s="856"/>
    </row>
    <row r="4" spans="1:21" s="98" customFormat="1" ht="41.4">
      <c r="A4" s="860"/>
      <c r="B4" s="541" t="s">
        <v>478</v>
      </c>
      <c r="C4" s="542" t="s">
        <v>15</v>
      </c>
      <c r="D4" s="541" t="s">
        <v>478</v>
      </c>
      <c r="E4" s="542" t="s">
        <v>15</v>
      </c>
      <c r="F4" s="541" t="s">
        <v>478</v>
      </c>
      <c r="G4" s="542" t="s">
        <v>15</v>
      </c>
      <c r="H4" s="541" t="s">
        <v>478</v>
      </c>
      <c r="I4" s="542" t="s">
        <v>15</v>
      </c>
      <c r="J4" s="541" t="s">
        <v>478</v>
      </c>
      <c r="K4" s="542" t="s">
        <v>15</v>
      </c>
      <c r="L4" s="541" t="s">
        <v>478</v>
      </c>
      <c r="M4" s="542" t="s">
        <v>15</v>
      </c>
      <c r="N4" s="541" t="s">
        <v>478</v>
      </c>
      <c r="O4" s="542" t="s">
        <v>15</v>
      </c>
      <c r="P4" s="541" t="s">
        <v>478</v>
      </c>
      <c r="Q4" s="542" t="s">
        <v>15</v>
      </c>
      <c r="R4" s="541" t="s">
        <v>478</v>
      </c>
      <c r="S4" s="542" t="s">
        <v>15</v>
      </c>
      <c r="T4" s="541" t="s">
        <v>478</v>
      </c>
      <c r="U4" s="540" t="s">
        <v>15</v>
      </c>
    </row>
    <row r="5" spans="1:21" s="98" customFormat="1" ht="27.6">
      <c r="A5" s="310" t="s">
        <v>385</v>
      </c>
      <c r="B5" s="100">
        <v>2431</v>
      </c>
      <c r="C5" s="100">
        <v>1473</v>
      </c>
      <c r="D5" s="100">
        <v>91</v>
      </c>
      <c r="E5" s="100">
        <v>65</v>
      </c>
      <c r="F5" s="100">
        <v>8</v>
      </c>
      <c r="G5" s="100">
        <v>3</v>
      </c>
      <c r="H5" s="100">
        <v>13</v>
      </c>
      <c r="I5" s="100">
        <v>7</v>
      </c>
      <c r="J5" s="100">
        <v>146</v>
      </c>
      <c r="K5" s="100">
        <v>79</v>
      </c>
      <c r="L5" s="100">
        <v>33</v>
      </c>
      <c r="M5" s="100">
        <v>16</v>
      </c>
      <c r="N5" s="100"/>
      <c r="O5" s="100"/>
      <c r="P5" s="100"/>
      <c r="Q5" s="100"/>
      <c r="R5" s="100"/>
      <c r="S5" s="100"/>
      <c r="T5" s="101">
        <f>+B5+D5+F5+H5+J5+L5+N5+P5+R5</f>
        <v>2722</v>
      </c>
      <c r="U5" s="311">
        <f>+C5+E5+G5+I5+K5+M5+O5+Q5+S5</f>
        <v>1643</v>
      </c>
    </row>
    <row r="6" spans="1:21" s="98" customFormat="1" ht="13.8">
      <c r="A6" s="312" t="s">
        <v>357</v>
      </c>
      <c r="B6" s="102">
        <v>8230</v>
      </c>
      <c r="C6" s="102">
        <v>4818</v>
      </c>
      <c r="D6" s="102">
        <v>743</v>
      </c>
      <c r="E6" s="102">
        <v>473</v>
      </c>
      <c r="F6" s="102">
        <v>46</v>
      </c>
      <c r="G6" s="102">
        <v>24</v>
      </c>
      <c r="H6" s="102">
        <v>104</v>
      </c>
      <c r="I6" s="102">
        <v>62</v>
      </c>
      <c r="J6" s="102">
        <v>844</v>
      </c>
      <c r="K6" s="102">
        <v>471</v>
      </c>
      <c r="L6" s="102">
        <v>160</v>
      </c>
      <c r="M6" s="102">
        <v>84</v>
      </c>
      <c r="N6" s="102">
        <v>30</v>
      </c>
      <c r="O6" s="102">
        <v>20</v>
      </c>
      <c r="P6" s="102">
        <v>40</v>
      </c>
      <c r="Q6" s="102">
        <v>24</v>
      </c>
      <c r="R6" s="102">
        <v>11</v>
      </c>
      <c r="S6" s="102">
        <v>5</v>
      </c>
      <c r="T6" s="103">
        <f t="shared" ref="T6:U16" si="0">+B6+D6+F6+H6+J6+L6+N6+P6+R6</f>
        <v>10208</v>
      </c>
      <c r="U6" s="313">
        <f t="shared" si="0"/>
        <v>5981</v>
      </c>
    </row>
    <row r="7" spans="1:21" s="98" customFormat="1" ht="13.8">
      <c r="A7" s="312" t="s">
        <v>358</v>
      </c>
      <c r="B7" s="102">
        <v>16173</v>
      </c>
      <c r="C7" s="102">
        <v>8952</v>
      </c>
      <c r="D7" s="102">
        <v>2953</v>
      </c>
      <c r="E7" s="102">
        <v>1949</v>
      </c>
      <c r="F7" s="102">
        <v>148</v>
      </c>
      <c r="G7" s="102">
        <v>70</v>
      </c>
      <c r="H7" s="102">
        <v>300</v>
      </c>
      <c r="I7" s="102">
        <v>160</v>
      </c>
      <c r="J7" s="102">
        <v>3470</v>
      </c>
      <c r="K7" s="102">
        <v>1831</v>
      </c>
      <c r="L7" s="102">
        <v>790</v>
      </c>
      <c r="M7" s="102">
        <v>474</v>
      </c>
      <c r="N7" s="102">
        <v>174</v>
      </c>
      <c r="O7" s="102">
        <v>83</v>
      </c>
      <c r="P7" s="102">
        <v>307</v>
      </c>
      <c r="Q7" s="102">
        <v>188</v>
      </c>
      <c r="R7" s="102">
        <v>94</v>
      </c>
      <c r="S7" s="102">
        <v>51</v>
      </c>
      <c r="T7" s="103">
        <f t="shared" si="0"/>
        <v>24409</v>
      </c>
      <c r="U7" s="313">
        <f t="shared" si="0"/>
        <v>13758</v>
      </c>
    </row>
    <row r="8" spans="1:21" s="98" customFormat="1" ht="13.8">
      <c r="A8" s="312" t="s">
        <v>361</v>
      </c>
      <c r="B8" s="102">
        <v>18591</v>
      </c>
      <c r="C8" s="102">
        <v>9699</v>
      </c>
      <c r="D8" s="102">
        <v>6720</v>
      </c>
      <c r="E8" s="102">
        <v>4357</v>
      </c>
      <c r="F8" s="102">
        <v>330</v>
      </c>
      <c r="G8" s="102">
        <v>155</v>
      </c>
      <c r="H8" s="102">
        <v>613</v>
      </c>
      <c r="I8" s="102">
        <v>304</v>
      </c>
      <c r="J8" s="102">
        <v>6541</v>
      </c>
      <c r="K8" s="102">
        <v>3179</v>
      </c>
      <c r="L8" s="102">
        <v>3131</v>
      </c>
      <c r="M8" s="102">
        <v>2017</v>
      </c>
      <c r="N8" s="102">
        <v>641</v>
      </c>
      <c r="O8" s="102">
        <v>281</v>
      </c>
      <c r="P8" s="102">
        <v>1440</v>
      </c>
      <c r="Q8" s="102">
        <v>776</v>
      </c>
      <c r="R8" s="102">
        <v>409</v>
      </c>
      <c r="S8" s="102">
        <v>224</v>
      </c>
      <c r="T8" s="103">
        <f t="shared" si="0"/>
        <v>38416</v>
      </c>
      <c r="U8" s="313">
        <f t="shared" si="0"/>
        <v>20992</v>
      </c>
    </row>
    <row r="9" spans="1:21" s="98" customFormat="1" ht="13.8">
      <c r="A9" s="312" t="s">
        <v>374</v>
      </c>
      <c r="B9" s="102">
        <v>17854</v>
      </c>
      <c r="C9" s="102">
        <v>8631</v>
      </c>
      <c r="D9" s="102">
        <v>8074</v>
      </c>
      <c r="E9" s="102">
        <v>4741</v>
      </c>
      <c r="F9" s="102">
        <v>333</v>
      </c>
      <c r="G9" s="102">
        <v>133</v>
      </c>
      <c r="H9" s="102">
        <v>802</v>
      </c>
      <c r="I9" s="102">
        <v>379</v>
      </c>
      <c r="J9" s="102">
        <v>6254</v>
      </c>
      <c r="K9" s="102">
        <v>2605</v>
      </c>
      <c r="L9" s="102">
        <v>6701</v>
      </c>
      <c r="M9" s="102">
        <v>4154</v>
      </c>
      <c r="N9" s="102">
        <v>1061</v>
      </c>
      <c r="O9" s="102">
        <v>400</v>
      </c>
      <c r="P9" s="102">
        <v>2970</v>
      </c>
      <c r="Q9" s="102">
        <v>1456</v>
      </c>
      <c r="R9" s="102">
        <v>838</v>
      </c>
      <c r="S9" s="102">
        <v>378</v>
      </c>
      <c r="T9" s="103">
        <f t="shared" si="0"/>
        <v>44887</v>
      </c>
      <c r="U9" s="313">
        <f t="shared" si="0"/>
        <v>22877</v>
      </c>
    </row>
    <row r="10" spans="1:21" s="98" customFormat="1" ht="13.8">
      <c r="A10" s="312" t="s">
        <v>375</v>
      </c>
      <c r="B10" s="102">
        <v>14101</v>
      </c>
      <c r="C10" s="102">
        <v>6249</v>
      </c>
      <c r="D10" s="102">
        <v>8472</v>
      </c>
      <c r="E10" s="102">
        <v>4789</v>
      </c>
      <c r="F10" s="102">
        <v>307</v>
      </c>
      <c r="G10" s="102">
        <v>117</v>
      </c>
      <c r="H10" s="102">
        <v>758</v>
      </c>
      <c r="I10" s="102">
        <v>307</v>
      </c>
      <c r="J10" s="102">
        <v>4989</v>
      </c>
      <c r="K10" s="102">
        <v>1845</v>
      </c>
      <c r="L10" s="102">
        <v>8800</v>
      </c>
      <c r="M10" s="102">
        <v>5071</v>
      </c>
      <c r="N10" s="102">
        <v>860</v>
      </c>
      <c r="O10" s="102">
        <v>263</v>
      </c>
      <c r="P10" s="102">
        <v>3409</v>
      </c>
      <c r="Q10" s="102">
        <v>1364</v>
      </c>
      <c r="R10" s="102">
        <v>770</v>
      </c>
      <c r="S10" s="102">
        <v>307</v>
      </c>
      <c r="T10" s="103">
        <f t="shared" si="0"/>
        <v>42466</v>
      </c>
      <c r="U10" s="313">
        <f t="shared" si="0"/>
        <v>20312</v>
      </c>
    </row>
    <row r="11" spans="1:21" s="98" customFormat="1" ht="13.8">
      <c r="A11" s="312" t="s">
        <v>386</v>
      </c>
      <c r="B11" s="102">
        <v>8390</v>
      </c>
      <c r="C11" s="102">
        <v>3438</v>
      </c>
      <c r="D11" s="102">
        <v>6039</v>
      </c>
      <c r="E11" s="102">
        <v>3148</v>
      </c>
      <c r="F11" s="102">
        <v>206</v>
      </c>
      <c r="G11" s="102">
        <v>72</v>
      </c>
      <c r="H11" s="102">
        <v>537</v>
      </c>
      <c r="I11" s="102">
        <v>210</v>
      </c>
      <c r="J11" s="102">
        <v>3524</v>
      </c>
      <c r="K11" s="102">
        <v>1135</v>
      </c>
      <c r="L11" s="102">
        <v>8311</v>
      </c>
      <c r="M11" s="102">
        <v>4331</v>
      </c>
      <c r="N11" s="102">
        <v>583</v>
      </c>
      <c r="O11" s="102">
        <v>151</v>
      </c>
      <c r="P11" s="102">
        <v>2797</v>
      </c>
      <c r="Q11" s="102">
        <v>964</v>
      </c>
      <c r="R11" s="102">
        <v>499</v>
      </c>
      <c r="S11" s="102">
        <v>179</v>
      </c>
      <c r="T11" s="103">
        <f t="shared" si="0"/>
        <v>30886</v>
      </c>
      <c r="U11" s="313">
        <f t="shared" si="0"/>
        <v>13628</v>
      </c>
    </row>
    <row r="12" spans="1:21" s="98" customFormat="1" ht="13.8">
      <c r="A12" s="312" t="s">
        <v>387</v>
      </c>
      <c r="B12" s="102">
        <v>4746</v>
      </c>
      <c r="C12" s="102">
        <v>1758</v>
      </c>
      <c r="D12" s="102">
        <v>4290</v>
      </c>
      <c r="E12" s="102">
        <v>1957</v>
      </c>
      <c r="F12" s="102">
        <v>136</v>
      </c>
      <c r="G12" s="102">
        <v>38</v>
      </c>
      <c r="H12" s="102">
        <v>371</v>
      </c>
      <c r="I12" s="102">
        <v>136</v>
      </c>
      <c r="J12" s="102">
        <v>2241</v>
      </c>
      <c r="K12" s="102">
        <v>580</v>
      </c>
      <c r="L12" s="102">
        <v>7476</v>
      </c>
      <c r="M12" s="102">
        <v>3696</v>
      </c>
      <c r="N12" s="102">
        <v>441</v>
      </c>
      <c r="O12" s="102">
        <v>102</v>
      </c>
      <c r="P12" s="102">
        <v>2161</v>
      </c>
      <c r="Q12" s="102">
        <v>671</v>
      </c>
      <c r="R12" s="102">
        <v>299</v>
      </c>
      <c r="S12" s="102">
        <v>99</v>
      </c>
      <c r="T12" s="103">
        <f t="shared" si="0"/>
        <v>22161</v>
      </c>
      <c r="U12" s="313">
        <f t="shared" si="0"/>
        <v>9037</v>
      </c>
    </row>
    <row r="13" spans="1:21" s="98" customFormat="1" ht="13.8">
      <c r="A13" s="312" t="s">
        <v>388</v>
      </c>
      <c r="B13" s="102">
        <v>1779</v>
      </c>
      <c r="C13" s="102">
        <v>646</v>
      </c>
      <c r="D13" s="102">
        <v>2168</v>
      </c>
      <c r="E13" s="102">
        <v>917</v>
      </c>
      <c r="F13" s="102">
        <v>72</v>
      </c>
      <c r="G13" s="102">
        <v>26</v>
      </c>
      <c r="H13" s="102">
        <v>169</v>
      </c>
      <c r="I13" s="102">
        <v>48</v>
      </c>
      <c r="J13" s="102">
        <v>1076</v>
      </c>
      <c r="K13" s="102">
        <v>262</v>
      </c>
      <c r="L13" s="102">
        <v>4622</v>
      </c>
      <c r="M13" s="102">
        <v>2126</v>
      </c>
      <c r="N13" s="102">
        <v>244</v>
      </c>
      <c r="O13" s="102">
        <v>55</v>
      </c>
      <c r="P13" s="102">
        <v>1341</v>
      </c>
      <c r="Q13" s="102">
        <v>364</v>
      </c>
      <c r="R13" s="102">
        <v>130</v>
      </c>
      <c r="S13" s="102">
        <v>44</v>
      </c>
      <c r="T13" s="103">
        <f t="shared" si="0"/>
        <v>11601</v>
      </c>
      <c r="U13" s="313">
        <f t="shared" si="0"/>
        <v>4488</v>
      </c>
    </row>
    <row r="14" spans="1:21" s="98" customFormat="1" ht="13.8">
      <c r="A14" s="312" t="s">
        <v>389</v>
      </c>
      <c r="B14" s="102">
        <v>663</v>
      </c>
      <c r="C14" s="102">
        <v>243</v>
      </c>
      <c r="D14" s="102">
        <v>930</v>
      </c>
      <c r="E14" s="102">
        <v>407</v>
      </c>
      <c r="F14" s="102">
        <v>42</v>
      </c>
      <c r="G14" s="102">
        <v>15</v>
      </c>
      <c r="H14" s="102">
        <v>94</v>
      </c>
      <c r="I14" s="102">
        <v>36</v>
      </c>
      <c r="J14" s="102">
        <v>502</v>
      </c>
      <c r="K14" s="102">
        <v>131</v>
      </c>
      <c r="L14" s="102">
        <v>2966</v>
      </c>
      <c r="M14" s="102">
        <v>1282</v>
      </c>
      <c r="N14" s="102">
        <v>130</v>
      </c>
      <c r="O14" s="102">
        <v>20</v>
      </c>
      <c r="P14" s="102">
        <v>766</v>
      </c>
      <c r="Q14" s="102">
        <v>172</v>
      </c>
      <c r="R14" s="102">
        <v>85</v>
      </c>
      <c r="S14" s="102">
        <v>29</v>
      </c>
      <c r="T14" s="103">
        <f t="shared" si="0"/>
        <v>6178</v>
      </c>
      <c r="U14" s="313">
        <f t="shared" si="0"/>
        <v>2335</v>
      </c>
    </row>
    <row r="15" spans="1:21" s="98" customFormat="1" ht="13.8">
      <c r="A15" s="312" t="s">
        <v>390</v>
      </c>
      <c r="B15" s="102">
        <v>214</v>
      </c>
      <c r="C15" s="102">
        <v>64</v>
      </c>
      <c r="D15" s="102">
        <v>323</v>
      </c>
      <c r="E15" s="102">
        <v>135</v>
      </c>
      <c r="F15" s="102">
        <v>27</v>
      </c>
      <c r="G15" s="102">
        <v>13</v>
      </c>
      <c r="H15" s="102">
        <v>63</v>
      </c>
      <c r="I15" s="102">
        <v>24</v>
      </c>
      <c r="J15" s="102">
        <v>145</v>
      </c>
      <c r="K15" s="102">
        <v>42</v>
      </c>
      <c r="L15" s="102">
        <v>1412</v>
      </c>
      <c r="M15" s="102">
        <v>520</v>
      </c>
      <c r="N15" s="102">
        <v>60</v>
      </c>
      <c r="O15" s="102">
        <v>10</v>
      </c>
      <c r="P15" s="102">
        <v>326</v>
      </c>
      <c r="Q15" s="102">
        <v>65</v>
      </c>
      <c r="R15" s="102">
        <v>47</v>
      </c>
      <c r="S15" s="102">
        <v>19</v>
      </c>
      <c r="T15" s="103">
        <f t="shared" si="0"/>
        <v>2617</v>
      </c>
      <c r="U15" s="313">
        <f t="shared" si="0"/>
        <v>892</v>
      </c>
    </row>
    <row r="16" spans="1:21" s="98" customFormat="1" ht="27.6">
      <c r="A16" s="314" t="s">
        <v>391</v>
      </c>
      <c r="B16" s="104">
        <v>144</v>
      </c>
      <c r="C16" s="104">
        <v>51</v>
      </c>
      <c r="D16" s="104">
        <v>250</v>
      </c>
      <c r="E16" s="104">
        <v>87</v>
      </c>
      <c r="F16" s="104">
        <v>47</v>
      </c>
      <c r="G16" s="104">
        <v>16</v>
      </c>
      <c r="H16" s="104">
        <v>60</v>
      </c>
      <c r="I16" s="104">
        <v>16</v>
      </c>
      <c r="J16" s="104">
        <v>94</v>
      </c>
      <c r="K16" s="104">
        <v>39</v>
      </c>
      <c r="L16" s="104">
        <v>1136</v>
      </c>
      <c r="M16" s="104">
        <v>433</v>
      </c>
      <c r="N16" s="104">
        <v>69</v>
      </c>
      <c r="O16" s="104">
        <v>26</v>
      </c>
      <c r="P16" s="104">
        <v>231</v>
      </c>
      <c r="Q16" s="104">
        <v>66</v>
      </c>
      <c r="R16" s="104">
        <v>60</v>
      </c>
      <c r="S16" s="104">
        <v>37</v>
      </c>
      <c r="T16" s="103">
        <f t="shared" si="0"/>
        <v>2091</v>
      </c>
      <c r="U16" s="313">
        <f t="shared" si="0"/>
        <v>771</v>
      </c>
    </row>
    <row r="17" spans="1:21" s="98" customFormat="1" thickBot="1">
      <c r="A17" s="315" t="s">
        <v>39</v>
      </c>
      <c r="B17" s="316">
        <v>93074</v>
      </c>
      <c r="C17" s="316">
        <v>45942</v>
      </c>
      <c r="D17" s="316">
        <v>40918</v>
      </c>
      <c r="E17" s="316">
        <v>22968</v>
      </c>
      <c r="F17" s="316">
        <v>1702</v>
      </c>
      <c r="G17" s="316">
        <v>682</v>
      </c>
      <c r="H17" s="316">
        <v>3884</v>
      </c>
      <c r="I17" s="316">
        <v>1689</v>
      </c>
      <c r="J17" s="316">
        <v>29802</v>
      </c>
      <c r="K17" s="316">
        <v>12198</v>
      </c>
      <c r="L17" s="316">
        <v>45398</v>
      </c>
      <c r="M17" s="316">
        <v>24158</v>
      </c>
      <c r="N17" s="316">
        <v>4293</v>
      </c>
      <c r="O17" s="316">
        <v>1411</v>
      </c>
      <c r="P17" s="316">
        <v>15788</v>
      </c>
      <c r="Q17" s="316">
        <v>6110</v>
      </c>
      <c r="R17" s="316">
        <v>3233</v>
      </c>
      <c r="S17" s="316">
        <v>1372</v>
      </c>
      <c r="T17" s="317">
        <v>238092</v>
      </c>
      <c r="U17" s="318">
        <v>116530</v>
      </c>
    </row>
  </sheetData>
  <mergeCells count="13">
    <mergeCell ref="N3:O3"/>
    <mergeCell ref="P3:Q3"/>
    <mergeCell ref="R3:S3"/>
    <mergeCell ref="T3:U3"/>
    <mergeCell ref="A1:U1"/>
    <mergeCell ref="A2:U2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146" orientation="landscape" useFirstPageNumber="1" r:id="rId1"/>
  <headerFooter>
    <oddFooter>Page &amp;P</oddFooter>
  </headerFooter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86"/>
  <sheetViews>
    <sheetView showZeros="0" topLeftCell="B30" zoomScale="70" zoomScaleNormal="70" workbookViewId="0">
      <selection activeCell="B34" sqref="B34"/>
    </sheetView>
  </sheetViews>
  <sheetFormatPr baseColWidth="10" defaultColWidth="11.44140625" defaultRowHeight="13.8"/>
  <cols>
    <col min="1" max="1" width="26.44140625" style="36" customWidth="1"/>
    <col min="2" max="3" width="7" style="36" customWidth="1"/>
    <col min="4" max="4" width="6.6640625" style="36" customWidth="1"/>
    <col min="5" max="5" width="7.88671875" style="36" customWidth="1"/>
    <col min="6" max="6" width="7.33203125" style="36" customWidth="1"/>
    <col min="7" max="7" width="7.5546875" style="36" customWidth="1"/>
    <col min="8" max="8" width="6.5546875" style="36" customWidth="1"/>
    <col min="9" max="9" width="8" style="36" customWidth="1"/>
    <col min="10" max="10" width="7.44140625" style="36" customWidth="1"/>
    <col min="11" max="11" width="7.6640625" style="36" customWidth="1"/>
    <col min="12" max="12" width="7" style="36" customWidth="1"/>
    <col min="13" max="13" width="8.88671875" style="36" customWidth="1"/>
    <col min="14" max="14" width="1.109375" style="36" customWidth="1"/>
    <col min="15" max="15" width="27.88671875" style="36" customWidth="1"/>
    <col min="16" max="16" width="11.109375" style="36" customWidth="1"/>
    <col min="17" max="17" width="10.88671875" style="36" customWidth="1"/>
    <col min="18" max="18" width="16.44140625" style="36" customWidth="1"/>
    <col min="19" max="19" width="15.6640625" style="36" customWidth="1"/>
    <col min="20" max="20" width="15" style="36" customWidth="1"/>
    <col min="21" max="21" width="8.88671875" style="36" customWidth="1"/>
    <col min="22" max="22" width="14.44140625" style="36" customWidth="1"/>
    <col min="23" max="23" width="21.88671875" style="36" customWidth="1"/>
    <col min="24" max="24" width="8" style="36" customWidth="1"/>
    <col min="25" max="16384" width="11.44140625" style="36"/>
  </cols>
  <sheetData>
    <row r="1" spans="1:23" s="38" customFormat="1" ht="38.25" customHeight="1">
      <c r="A1" s="692" t="s">
        <v>346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O1" s="692" t="s">
        <v>326</v>
      </c>
      <c r="P1" s="692"/>
      <c r="Q1" s="692"/>
      <c r="R1" s="692"/>
      <c r="S1" s="692"/>
      <c r="T1" s="692"/>
      <c r="U1" s="692"/>
      <c r="V1" s="692"/>
      <c r="W1" s="692"/>
    </row>
    <row r="2" spans="1:23">
      <c r="A2" s="672" t="s">
        <v>409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O2" s="665" t="s">
        <v>402</v>
      </c>
      <c r="P2" s="665"/>
      <c r="Q2" s="665"/>
      <c r="R2" s="665"/>
      <c r="S2" s="665"/>
      <c r="T2" s="665"/>
      <c r="U2" s="665"/>
      <c r="V2" s="665"/>
      <c r="W2" s="665"/>
    </row>
    <row r="3" spans="1:23">
      <c r="A3" s="665" t="s">
        <v>3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O3" s="665" t="s">
        <v>3</v>
      </c>
      <c r="P3" s="665"/>
      <c r="Q3" s="665"/>
      <c r="R3" s="665"/>
      <c r="S3" s="665"/>
      <c r="T3" s="665"/>
      <c r="U3" s="665"/>
      <c r="V3" s="665"/>
      <c r="W3" s="665"/>
    </row>
    <row r="4" spans="1:23" ht="5.25" customHeight="1" thickBot="1">
      <c r="O4" s="4"/>
      <c r="P4" s="58"/>
      <c r="Q4" s="58"/>
      <c r="R4" s="58"/>
      <c r="S4" s="58"/>
      <c r="T4" s="58"/>
      <c r="U4" s="58"/>
      <c r="V4" s="59"/>
      <c r="W4" s="59"/>
    </row>
    <row r="5" spans="1:23" ht="25.5" customHeight="1">
      <c r="A5" s="667" t="s">
        <v>4</v>
      </c>
      <c r="B5" s="688" t="s">
        <v>222</v>
      </c>
      <c r="C5" s="688"/>
      <c r="D5" s="688" t="s">
        <v>223</v>
      </c>
      <c r="E5" s="688"/>
      <c r="F5" s="688" t="s">
        <v>224</v>
      </c>
      <c r="G5" s="688"/>
      <c r="H5" s="688" t="s">
        <v>225</v>
      </c>
      <c r="I5" s="688"/>
      <c r="J5" s="688" t="s">
        <v>226</v>
      </c>
      <c r="K5" s="688"/>
      <c r="L5" s="690" t="s">
        <v>9</v>
      </c>
      <c r="M5" s="691"/>
      <c r="O5" s="667" t="s">
        <v>4</v>
      </c>
      <c r="P5" s="666" t="s">
        <v>219</v>
      </c>
      <c r="Q5" s="657" t="s">
        <v>230</v>
      </c>
      <c r="R5" s="666" t="s">
        <v>169</v>
      </c>
      <c r="S5" s="666"/>
      <c r="T5" s="666"/>
      <c r="U5" s="666"/>
      <c r="V5" s="666"/>
      <c r="W5" s="670" t="s">
        <v>221</v>
      </c>
    </row>
    <row r="6" spans="1:23" ht="41.4">
      <c r="A6" s="668"/>
      <c r="B6" s="343" t="s">
        <v>14</v>
      </c>
      <c r="C6" s="343" t="s">
        <v>15</v>
      </c>
      <c r="D6" s="343" t="s">
        <v>14</v>
      </c>
      <c r="E6" s="343" t="s">
        <v>15</v>
      </c>
      <c r="F6" s="343" t="s">
        <v>14</v>
      </c>
      <c r="G6" s="343" t="s">
        <v>15</v>
      </c>
      <c r="H6" s="343" t="s">
        <v>14</v>
      </c>
      <c r="I6" s="343" t="s">
        <v>15</v>
      </c>
      <c r="J6" s="343" t="s">
        <v>14</v>
      </c>
      <c r="K6" s="343" t="s">
        <v>15</v>
      </c>
      <c r="L6" s="343" t="s">
        <v>14</v>
      </c>
      <c r="M6" s="344" t="s">
        <v>15</v>
      </c>
      <c r="O6" s="668"/>
      <c r="P6" s="669"/>
      <c r="Q6" s="658"/>
      <c r="R6" s="475" t="s">
        <v>227</v>
      </c>
      <c r="S6" s="475" t="s">
        <v>228</v>
      </c>
      <c r="T6" s="475" t="s">
        <v>229</v>
      </c>
      <c r="U6" s="475" t="s">
        <v>236</v>
      </c>
      <c r="V6" s="343" t="s">
        <v>381</v>
      </c>
      <c r="W6" s="671"/>
    </row>
    <row r="7" spans="1:23" ht="16.5" customHeight="1">
      <c r="A7" s="472" t="s">
        <v>17</v>
      </c>
      <c r="B7" s="337">
        <f>SUM(B36:B40)</f>
        <v>0</v>
      </c>
      <c r="C7" s="337">
        <f t="shared" ref="C7:K7" si="0">SUM(C36:C40)</f>
        <v>0</v>
      </c>
      <c r="D7" s="337">
        <f t="shared" si="0"/>
        <v>118</v>
      </c>
      <c r="E7" s="337">
        <f t="shared" si="0"/>
        <v>56</v>
      </c>
      <c r="F7" s="337">
        <f t="shared" si="0"/>
        <v>45</v>
      </c>
      <c r="G7" s="337">
        <f t="shared" si="0"/>
        <v>28</v>
      </c>
      <c r="H7" s="337">
        <f t="shared" si="0"/>
        <v>302</v>
      </c>
      <c r="I7" s="337">
        <f t="shared" si="0"/>
        <v>181</v>
      </c>
      <c r="J7" s="337">
        <f t="shared" si="0"/>
        <v>1729</v>
      </c>
      <c r="K7" s="337">
        <f t="shared" si="0"/>
        <v>874</v>
      </c>
      <c r="L7" s="337">
        <f>+B7+D7+F7+H7+J7</f>
        <v>2194</v>
      </c>
      <c r="M7" s="339">
        <f>+C7+E7+G7+I7+K7</f>
        <v>1139</v>
      </c>
      <c r="O7" s="472" t="s">
        <v>17</v>
      </c>
      <c r="P7" s="337">
        <f t="shared" ref="P7:U7" si="1">SUM(P36:P40)</f>
        <v>81</v>
      </c>
      <c r="Q7" s="337">
        <f t="shared" si="1"/>
        <v>68</v>
      </c>
      <c r="R7" s="337">
        <f t="shared" si="1"/>
        <v>1</v>
      </c>
      <c r="S7" s="337">
        <f t="shared" si="1"/>
        <v>3</v>
      </c>
      <c r="T7" s="337">
        <f t="shared" si="1"/>
        <v>47</v>
      </c>
      <c r="U7" s="337">
        <f t="shared" si="1"/>
        <v>2</v>
      </c>
      <c r="V7" s="337">
        <f>SUM(V36:V40)</f>
        <v>53</v>
      </c>
      <c r="W7" s="339">
        <f>SUM(W36:W40)</f>
        <v>61</v>
      </c>
    </row>
    <row r="8" spans="1:23" ht="16.5" customHeight="1">
      <c r="A8" s="472" t="s">
        <v>18</v>
      </c>
      <c r="B8" s="337">
        <f>SUM(B42:B45)</f>
        <v>0</v>
      </c>
      <c r="C8" s="337">
        <f t="shared" ref="C8:K8" si="2">SUM(C42:C45)</f>
        <v>0</v>
      </c>
      <c r="D8" s="337">
        <f t="shared" si="2"/>
        <v>1678</v>
      </c>
      <c r="E8" s="337">
        <f t="shared" si="2"/>
        <v>844</v>
      </c>
      <c r="F8" s="337">
        <f t="shared" si="2"/>
        <v>254</v>
      </c>
      <c r="G8" s="337">
        <f t="shared" si="2"/>
        <v>126</v>
      </c>
      <c r="H8" s="337">
        <f t="shared" si="2"/>
        <v>1859</v>
      </c>
      <c r="I8" s="337">
        <f t="shared" si="2"/>
        <v>969</v>
      </c>
      <c r="J8" s="337">
        <f t="shared" si="2"/>
        <v>1905</v>
      </c>
      <c r="K8" s="337">
        <f t="shared" si="2"/>
        <v>913</v>
      </c>
      <c r="L8" s="337">
        <f t="shared" ref="L8:L28" si="3">+B8+D8+F8+H8+J8</f>
        <v>5696</v>
      </c>
      <c r="M8" s="339">
        <f t="shared" ref="M8:M28" si="4">+C8+E8+G8+I8+K8</f>
        <v>2852</v>
      </c>
      <c r="O8" s="472" t="s">
        <v>18</v>
      </c>
      <c r="P8" s="337">
        <f t="shared" ref="P8:U8" si="5">SUM(P42:P45)</f>
        <v>257</v>
      </c>
      <c r="Q8" s="337">
        <f t="shared" si="5"/>
        <v>217</v>
      </c>
      <c r="R8" s="337">
        <f t="shared" si="5"/>
        <v>43</v>
      </c>
      <c r="S8" s="337">
        <f t="shared" si="5"/>
        <v>3</v>
      </c>
      <c r="T8" s="337">
        <f t="shared" si="5"/>
        <v>166</v>
      </c>
      <c r="U8" s="337">
        <f t="shared" si="5"/>
        <v>7</v>
      </c>
      <c r="V8" s="337">
        <f>SUM(V42:V45)</f>
        <v>219</v>
      </c>
      <c r="W8" s="339">
        <f>SUM(W42:W45)</f>
        <v>214</v>
      </c>
    </row>
    <row r="9" spans="1:23" ht="16.5" customHeight="1">
      <c r="A9" s="472" t="s">
        <v>19</v>
      </c>
      <c r="B9" s="337">
        <f>SUM(B47:B54)</f>
        <v>0</v>
      </c>
      <c r="C9" s="337">
        <f t="shared" ref="C9:K9" si="6">SUM(C47:C54)</f>
        <v>0</v>
      </c>
      <c r="D9" s="337">
        <f t="shared" si="6"/>
        <v>476</v>
      </c>
      <c r="E9" s="337">
        <f t="shared" si="6"/>
        <v>237</v>
      </c>
      <c r="F9" s="337">
        <f t="shared" si="6"/>
        <v>280</v>
      </c>
      <c r="G9" s="337">
        <f t="shared" si="6"/>
        <v>125</v>
      </c>
      <c r="H9" s="337">
        <f t="shared" si="6"/>
        <v>666</v>
      </c>
      <c r="I9" s="337">
        <f t="shared" si="6"/>
        <v>358</v>
      </c>
      <c r="J9" s="337">
        <f t="shared" si="6"/>
        <v>2316</v>
      </c>
      <c r="K9" s="337">
        <f t="shared" si="6"/>
        <v>1186</v>
      </c>
      <c r="L9" s="337">
        <f t="shared" si="3"/>
        <v>3738</v>
      </c>
      <c r="M9" s="339">
        <f t="shared" si="4"/>
        <v>1906</v>
      </c>
      <c r="O9" s="472" t="s">
        <v>19</v>
      </c>
      <c r="P9" s="337">
        <f t="shared" ref="P9:U9" si="7">SUM(P47:P54)</f>
        <v>173</v>
      </c>
      <c r="Q9" s="337">
        <f t="shared" si="7"/>
        <v>138</v>
      </c>
      <c r="R9" s="337">
        <f t="shared" si="7"/>
        <v>24</v>
      </c>
      <c r="S9" s="337">
        <f t="shared" si="7"/>
        <v>19</v>
      </c>
      <c r="T9" s="337">
        <f t="shared" si="7"/>
        <v>59</v>
      </c>
      <c r="U9" s="337">
        <f t="shared" si="7"/>
        <v>4</v>
      </c>
      <c r="V9" s="337">
        <f>SUM(V47:V54)</f>
        <v>106</v>
      </c>
      <c r="W9" s="339">
        <f>SUM(W47:W54)</f>
        <v>119</v>
      </c>
    </row>
    <row r="10" spans="1:23" ht="16.5" customHeight="1">
      <c r="A10" s="472" t="s">
        <v>20</v>
      </c>
      <c r="B10" s="337">
        <f>SUM(B56:B61)</f>
        <v>27</v>
      </c>
      <c r="C10" s="337">
        <f t="shared" ref="C10:K10" si="8">SUM(C56:C61)</f>
        <v>15</v>
      </c>
      <c r="D10" s="337">
        <f t="shared" si="8"/>
        <v>1700</v>
      </c>
      <c r="E10" s="337">
        <f t="shared" si="8"/>
        <v>852</v>
      </c>
      <c r="F10" s="337">
        <f t="shared" si="8"/>
        <v>1550</v>
      </c>
      <c r="G10" s="337">
        <f t="shared" si="8"/>
        <v>822</v>
      </c>
      <c r="H10" s="337">
        <f t="shared" si="8"/>
        <v>1558</v>
      </c>
      <c r="I10" s="337">
        <f t="shared" si="8"/>
        <v>811</v>
      </c>
      <c r="J10" s="337">
        <f t="shared" si="8"/>
        <v>1212</v>
      </c>
      <c r="K10" s="337">
        <f t="shared" si="8"/>
        <v>591</v>
      </c>
      <c r="L10" s="337">
        <f t="shared" si="3"/>
        <v>6047</v>
      </c>
      <c r="M10" s="339">
        <f t="shared" si="4"/>
        <v>3091</v>
      </c>
      <c r="O10" s="472" t="s">
        <v>20</v>
      </c>
      <c r="P10" s="337">
        <f t="shared" ref="P10:U10" si="9">SUM(P56:P61)</f>
        <v>355</v>
      </c>
      <c r="Q10" s="337">
        <f t="shared" si="9"/>
        <v>177</v>
      </c>
      <c r="R10" s="337">
        <f t="shared" si="9"/>
        <v>0</v>
      </c>
      <c r="S10" s="337">
        <f t="shared" si="9"/>
        <v>5</v>
      </c>
      <c r="T10" s="337">
        <f t="shared" si="9"/>
        <v>157</v>
      </c>
      <c r="U10" s="337">
        <f t="shared" si="9"/>
        <v>6</v>
      </c>
      <c r="V10" s="337">
        <f>SUM(V56:V61)</f>
        <v>168</v>
      </c>
      <c r="W10" s="339">
        <f>SUM(W56:W61)</f>
        <v>159</v>
      </c>
    </row>
    <row r="11" spans="1:23" ht="16.5" customHeight="1">
      <c r="A11" s="472" t="s">
        <v>21</v>
      </c>
      <c r="B11" s="337">
        <f>SUM(B63:B66)</f>
        <v>11</v>
      </c>
      <c r="C11" s="337">
        <f t="shared" ref="C11:K11" si="10">SUM(C63:C66)</f>
        <v>6</v>
      </c>
      <c r="D11" s="337">
        <f t="shared" si="10"/>
        <v>340</v>
      </c>
      <c r="E11" s="337">
        <f t="shared" si="10"/>
        <v>186</v>
      </c>
      <c r="F11" s="337">
        <f t="shared" si="10"/>
        <v>0</v>
      </c>
      <c r="G11" s="337">
        <f t="shared" si="10"/>
        <v>0</v>
      </c>
      <c r="H11" s="337">
        <f t="shared" si="10"/>
        <v>40</v>
      </c>
      <c r="I11" s="337">
        <f t="shared" si="10"/>
        <v>16</v>
      </c>
      <c r="J11" s="337">
        <f t="shared" si="10"/>
        <v>118</v>
      </c>
      <c r="K11" s="337">
        <f t="shared" si="10"/>
        <v>61</v>
      </c>
      <c r="L11" s="337">
        <f t="shared" si="3"/>
        <v>509</v>
      </c>
      <c r="M11" s="339">
        <f t="shared" si="4"/>
        <v>269</v>
      </c>
      <c r="O11" s="472" t="s">
        <v>21</v>
      </c>
      <c r="P11" s="337">
        <f t="shared" ref="P11:U11" si="11">SUM(P63:P66)</f>
        <v>12</v>
      </c>
      <c r="Q11" s="337">
        <f t="shared" si="11"/>
        <v>8</v>
      </c>
      <c r="R11" s="337">
        <f t="shared" si="11"/>
        <v>2</v>
      </c>
      <c r="S11" s="337">
        <f t="shared" si="11"/>
        <v>1</v>
      </c>
      <c r="T11" s="337">
        <f t="shared" si="11"/>
        <v>8</v>
      </c>
      <c r="U11" s="337">
        <f t="shared" si="11"/>
        <v>0</v>
      </c>
      <c r="V11" s="337">
        <f>SUM(V63:V66)</f>
        <v>11</v>
      </c>
      <c r="W11" s="339">
        <f>SUM(W63:W66)</f>
        <v>7</v>
      </c>
    </row>
    <row r="12" spans="1:23" ht="16.5" customHeight="1">
      <c r="A12" s="472" t="s">
        <v>22</v>
      </c>
      <c r="B12" s="337">
        <f>SUM(B73:B75)</f>
        <v>0</v>
      </c>
      <c r="C12" s="337">
        <f t="shared" ref="C12:K12" si="12">SUM(C73:C75)</f>
        <v>0</v>
      </c>
      <c r="D12" s="337">
        <f t="shared" si="12"/>
        <v>0</v>
      </c>
      <c r="E12" s="337">
        <f t="shared" si="12"/>
        <v>0</v>
      </c>
      <c r="F12" s="337">
        <f t="shared" si="12"/>
        <v>0</v>
      </c>
      <c r="G12" s="337">
        <f t="shared" si="12"/>
        <v>0</v>
      </c>
      <c r="H12" s="337">
        <f t="shared" si="12"/>
        <v>0</v>
      </c>
      <c r="I12" s="337">
        <f t="shared" si="12"/>
        <v>0</v>
      </c>
      <c r="J12" s="337">
        <f t="shared" si="12"/>
        <v>0</v>
      </c>
      <c r="K12" s="337">
        <f t="shared" si="12"/>
        <v>0</v>
      </c>
      <c r="L12" s="337">
        <f t="shared" si="3"/>
        <v>0</v>
      </c>
      <c r="M12" s="339">
        <f t="shared" si="4"/>
        <v>0</v>
      </c>
      <c r="O12" s="472" t="s">
        <v>22</v>
      </c>
      <c r="P12" s="337">
        <f t="shared" ref="P12:U12" si="13">SUM(P73:P75)</f>
        <v>0</v>
      </c>
      <c r="Q12" s="337">
        <f t="shared" si="13"/>
        <v>0</v>
      </c>
      <c r="R12" s="337">
        <f t="shared" si="13"/>
        <v>0</v>
      </c>
      <c r="S12" s="337">
        <f t="shared" si="13"/>
        <v>0</v>
      </c>
      <c r="T12" s="337">
        <f t="shared" si="13"/>
        <v>0</v>
      </c>
      <c r="U12" s="337">
        <f t="shared" si="13"/>
        <v>0</v>
      </c>
      <c r="V12" s="337">
        <f>SUM(V73:V75)</f>
        <v>0</v>
      </c>
      <c r="W12" s="339">
        <f>SUM(W73:W75)</f>
        <v>0</v>
      </c>
    </row>
    <row r="13" spans="1:23" ht="16.5" customHeight="1">
      <c r="A13" s="472" t="s">
        <v>23</v>
      </c>
      <c r="B13" s="337">
        <f>SUM(B77:B85)</f>
        <v>20</v>
      </c>
      <c r="C13" s="337">
        <f t="shared" ref="C13:K13" si="14">SUM(C77:C85)</f>
        <v>12</v>
      </c>
      <c r="D13" s="337">
        <f t="shared" si="14"/>
        <v>332</v>
      </c>
      <c r="E13" s="337">
        <f t="shared" si="14"/>
        <v>170</v>
      </c>
      <c r="F13" s="337">
        <f t="shared" si="14"/>
        <v>336</v>
      </c>
      <c r="G13" s="337">
        <f t="shared" si="14"/>
        <v>174</v>
      </c>
      <c r="H13" s="337">
        <f t="shared" si="14"/>
        <v>809</v>
      </c>
      <c r="I13" s="337">
        <f t="shared" si="14"/>
        <v>444</v>
      </c>
      <c r="J13" s="337">
        <f t="shared" si="14"/>
        <v>417</v>
      </c>
      <c r="K13" s="337">
        <f t="shared" si="14"/>
        <v>207</v>
      </c>
      <c r="L13" s="337">
        <f t="shared" si="3"/>
        <v>1914</v>
      </c>
      <c r="M13" s="339">
        <f t="shared" si="4"/>
        <v>1007</v>
      </c>
      <c r="O13" s="472" t="s">
        <v>23</v>
      </c>
      <c r="P13" s="337">
        <f t="shared" ref="P13:U13" si="15">SUM(P77:P85)</f>
        <v>45</v>
      </c>
      <c r="Q13" s="337">
        <f t="shared" si="15"/>
        <v>35</v>
      </c>
      <c r="R13" s="337">
        <f t="shared" si="15"/>
        <v>6</v>
      </c>
      <c r="S13" s="337">
        <f t="shared" si="15"/>
        <v>4</v>
      </c>
      <c r="T13" s="337">
        <f t="shared" si="15"/>
        <v>25</v>
      </c>
      <c r="U13" s="337">
        <f t="shared" si="15"/>
        <v>6</v>
      </c>
      <c r="V13" s="337">
        <f>SUM(V77:V85)</f>
        <v>41</v>
      </c>
      <c r="W13" s="339">
        <f>SUM(W77:W85)</f>
        <v>27</v>
      </c>
    </row>
    <row r="14" spans="1:23" ht="16.5" customHeight="1">
      <c r="A14" s="472" t="s">
        <v>24</v>
      </c>
      <c r="B14" s="337">
        <f>SUM(B87:B91)</f>
        <v>0</v>
      </c>
      <c r="C14" s="337">
        <f t="shared" ref="C14:K14" si="16">SUM(C87:C91)</f>
        <v>0</v>
      </c>
      <c r="D14" s="337">
        <f t="shared" si="16"/>
        <v>1301</v>
      </c>
      <c r="E14" s="337">
        <f t="shared" si="16"/>
        <v>695</v>
      </c>
      <c r="F14" s="337">
        <f t="shared" si="16"/>
        <v>100</v>
      </c>
      <c r="G14" s="337">
        <f t="shared" si="16"/>
        <v>52</v>
      </c>
      <c r="H14" s="337">
        <f t="shared" si="16"/>
        <v>293</v>
      </c>
      <c r="I14" s="337">
        <f t="shared" si="16"/>
        <v>161</v>
      </c>
      <c r="J14" s="337">
        <f t="shared" si="16"/>
        <v>335</v>
      </c>
      <c r="K14" s="337">
        <f t="shared" si="16"/>
        <v>184</v>
      </c>
      <c r="L14" s="337">
        <f t="shared" si="3"/>
        <v>2029</v>
      </c>
      <c r="M14" s="339">
        <f t="shared" si="4"/>
        <v>1092</v>
      </c>
      <c r="O14" s="472" t="s">
        <v>24</v>
      </c>
      <c r="P14" s="337">
        <f t="shared" ref="P14:U14" si="17">SUM(P87:P91)</f>
        <v>40</v>
      </c>
      <c r="Q14" s="337">
        <f t="shared" si="17"/>
        <v>36</v>
      </c>
      <c r="R14" s="337">
        <f t="shared" si="17"/>
        <v>4</v>
      </c>
      <c r="S14" s="337">
        <f t="shared" si="17"/>
        <v>7</v>
      </c>
      <c r="T14" s="337">
        <f t="shared" si="17"/>
        <v>27</v>
      </c>
      <c r="U14" s="337">
        <f t="shared" si="17"/>
        <v>0</v>
      </c>
      <c r="V14" s="337">
        <f>SUM(V87:V91)</f>
        <v>38</v>
      </c>
      <c r="W14" s="339">
        <f>SUM(W87:W91)</f>
        <v>33</v>
      </c>
    </row>
    <row r="15" spans="1:23" ht="16.5" customHeight="1">
      <c r="A15" s="472" t="s">
        <v>25</v>
      </c>
      <c r="B15" s="337">
        <f t="shared" ref="B15:K15" si="18">SUM(B93:B99)</f>
        <v>0</v>
      </c>
      <c r="C15" s="337">
        <f t="shared" si="18"/>
        <v>0</v>
      </c>
      <c r="D15" s="337">
        <f t="shared" si="18"/>
        <v>146</v>
      </c>
      <c r="E15" s="337">
        <f t="shared" si="18"/>
        <v>75</v>
      </c>
      <c r="F15" s="337">
        <f t="shared" si="18"/>
        <v>498</v>
      </c>
      <c r="G15" s="337">
        <f t="shared" si="18"/>
        <v>266</v>
      </c>
      <c r="H15" s="337">
        <f t="shared" si="18"/>
        <v>411</v>
      </c>
      <c r="I15" s="337">
        <f t="shared" si="18"/>
        <v>227</v>
      </c>
      <c r="J15" s="337">
        <f t="shared" si="18"/>
        <v>553</v>
      </c>
      <c r="K15" s="337">
        <f t="shared" si="18"/>
        <v>274</v>
      </c>
      <c r="L15" s="337">
        <f t="shared" si="3"/>
        <v>1608</v>
      </c>
      <c r="M15" s="339">
        <f t="shared" si="4"/>
        <v>842</v>
      </c>
      <c r="O15" s="472" t="s">
        <v>25</v>
      </c>
      <c r="P15" s="337">
        <f t="shared" ref="P15:U15" si="19">SUM(P93:P99)</f>
        <v>52</v>
      </c>
      <c r="Q15" s="337">
        <f t="shared" si="19"/>
        <v>40</v>
      </c>
      <c r="R15" s="337">
        <f t="shared" si="19"/>
        <v>14</v>
      </c>
      <c r="S15" s="337">
        <f t="shared" si="19"/>
        <v>2</v>
      </c>
      <c r="T15" s="337">
        <f t="shared" si="19"/>
        <v>36</v>
      </c>
      <c r="U15" s="337">
        <f t="shared" si="19"/>
        <v>3</v>
      </c>
      <c r="V15" s="337">
        <f>SUM(V93:V99)</f>
        <v>55</v>
      </c>
      <c r="W15" s="339">
        <f>SUM(W93:W99)</f>
        <v>17</v>
      </c>
    </row>
    <row r="16" spans="1:23" ht="16.5" customHeight="1">
      <c r="A16" s="472" t="s">
        <v>26</v>
      </c>
      <c r="B16" s="337">
        <f>SUM(B101:B103)</f>
        <v>0</v>
      </c>
      <c r="C16" s="337">
        <f t="shared" ref="C16:K16" si="20">SUM(C101:C103)</f>
        <v>0</v>
      </c>
      <c r="D16" s="337">
        <f t="shared" si="20"/>
        <v>0</v>
      </c>
      <c r="E16" s="337">
        <f t="shared" si="20"/>
        <v>0</v>
      </c>
      <c r="F16" s="337">
        <f t="shared" si="20"/>
        <v>0</v>
      </c>
      <c r="G16" s="337">
        <f t="shared" si="20"/>
        <v>0</v>
      </c>
      <c r="H16" s="337">
        <f t="shared" si="20"/>
        <v>0</v>
      </c>
      <c r="I16" s="337">
        <f t="shared" si="20"/>
        <v>0</v>
      </c>
      <c r="J16" s="337">
        <f t="shared" si="20"/>
        <v>0</v>
      </c>
      <c r="K16" s="337">
        <f t="shared" si="20"/>
        <v>0</v>
      </c>
      <c r="L16" s="337">
        <f t="shared" si="3"/>
        <v>0</v>
      </c>
      <c r="M16" s="339">
        <f t="shared" si="4"/>
        <v>0</v>
      </c>
      <c r="O16" s="472" t="s">
        <v>26</v>
      </c>
      <c r="P16" s="337">
        <f t="shared" ref="P16:U16" si="21">SUM(P101:P103)</f>
        <v>0</v>
      </c>
      <c r="Q16" s="337">
        <f t="shared" si="21"/>
        <v>0</v>
      </c>
      <c r="R16" s="337">
        <f t="shared" si="21"/>
        <v>0</v>
      </c>
      <c r="S16" s="337">
        <f t="shared" si="21"/>
        <v>0</v>
      </c>
      <c r="T16" s="337">
        <f t="shared" si="21"/>
        <v>0</v>
      </c>
      <c r="U16" s="337">
        <f t="shared" si="21"/>
        <v>0</v>
      </c>
      <c r="V16" s="337">
        <f>SUM(V101:V103)</f>
        <v>0</v>
      </c>
      <c r="W16" s="339">
        <f>SUM(W101:W103)</f>
        <v>0</v>
      </c>
    </row>
    <row r="17" spans="1:23" ht="16.5" customHeight="1">
      <c r="A17" s="472" t="s">
        <v>27</v>
      </c>
      <c r="B17" s="337">
        <f>SUM(B110:B115)</f>
        <v>3</v>
      </c>
      <c r="C17" s="337">
        <f t="shared" ref="C17:K17" si="22">SUM(C110:C115)</f>
        <v>3</v>
      </c>
      <c r="D17" s="337">
        <f t="shared" si="22"/>
        <v>557</v>
      </c>
      <c r="E17" s="337">
        <f t="shared" si="22"/>
        <v>284</v>
      </c>
      <c r="F17" s="337">
        <f t="shared" si="22"/>
        <v>125</v>
      </c>
      <c r="G17" s="337">
        <f t="shared" si="22"/>
        <v>66</v>
      </c>
      <c r="H17" s="337">
        <f t="shared" si="22"/>
        <v>383</v>
      </c>
      <c r="I17" s="337">
        <f t="shared" si="22"/>
        <v>197</v>
      </c>
      <c r="J17" s="337">
        <f t="shared" si="22"/>
        <v>448</v>
      </c>
      <c r="K17" s="337">
        <f t="shared" si="22"/>
        <v>224</v>
      </c>
      <c r="L17" s="337">
        <f t="shared" si="3"/>
        <v>1516</v>
      </c>
      <c r="M17" s="339">
        <f t="shared" si="4"/>
        <v>774</v>
      </c>
      <c r="O17" s="472" t="s">
        <v>27</v>
      </c>
      <c r="P17" s="337">
        <f t="shared" ref="P17:U17" si="23">SUM(P110:P115)</f>
        <v>74</v>
      </c>
      <c r="Q17" s="337">
        <f t="shared" si="23"/>
        <v>53</v>
      </c>
      <c r="R17" s="337">
        <f t="shared" si="23"/>
        <v>23</v>
      </c>
      <c r="S17" s="337">
        <f t="shared" si="23"/>
        <v>2</v>
      </c>
      <c r="T17" s="337">
        <f t="shared" si="23"/>
        <v>32</v>
      </c>
      <c r="U17" s="337">
        <f t="shared" si="23"/>
        <v>7</v>
      </c>
      <c r="V17" s="337">
        <f>SUM(V110:V115)</f>
        <v>64</v>
      </c>
      <c r="W17" s="339">
        <f>SUM(W110:W115)</f>
        <v>35</v>
      </c>
    </row>
    <row r="18" spans="1:23" ht="16.5" customHeight="1">
      <c r="A18" s="472" t="s">
        <v>28</v>
      </c>
      <c r="B18" s="337">
        <f>SUM(B117:B118)</f>
        <v>0</v>
      </c>
      <c r="C18" s="337">
        <f t="shared" ref="C18:K18" si="24">SUM(C117:C118)</f>
        <v>0</v>
      </c>
      <c r="D18" s="337">
        <f t="shared" si="24"/>
        <v>0</v>
      </c>
      <c r="E18" s="337">
        <f t="shared" si="24"/>
        <v>0</v>
      </c>
      <c r="F18" s="337">
        <f t="shared" si="24"/>
        <v>0</v>
      </c>
      <c r="G18" s="337">
        <f t="shared" si="24"/>
        <v>0</v>
      </c>
      <c r="H18" s="337">
        <f t="shared" si="24"/>
        <v>0</v>
      </c>
      <c r="I18" s="337">
        <f t="shared" si="24"/>
        <v>0</v>
      </c>
      <c r="J18" s="337">
        <f t="shared" si="24"/>
        <v>50</v>
      </c>
      <c r="K18" s="337">
        <f t="shared" si="24"/>
        <v>21</v>
      </c>
      <c r="L18" s="337">
        <f t="shared" si="3"/>
        <v>50</v>
      </c>
      <c r="M18" s="339">
        <f t="shared" si="4"/>
        <v>21</v>
      </c>
      <c r="O18" s="472" t="s">
        <v>28</v>
      </c>
      <c r="P18" s="337">
        <f t="shared" ref="P18:U18" si="25">SUM(P117:P118)</f>
        <v>1</v>
      </c>
      <c r="Q18" s="337">
        <f t="shared" si="25"/>
        <v>1</v>
      </c>
      <c r="R18" s="337">
        <f t="shared" si="25"/>
        <v>0</v>
      </c>
      <c r="S18" s="337">
        <f t="shared" si="25"/>
        <v>0</v>
      </c>
      <c r="T18" s="337">
        <f t="shared" si="25"/>
        <v>1</v>
      </c>
      <c r="U18" s="337">
        <f t="shared" si="25"/>
        <v>0</v>
      </c>
      <c r="V18" s="337">
        <f>SUM(V117:V118)</f>
        <v>1</v>
      </c>
      <c r="W18" s="339">
        <f>SUM(W117:W118)</f>
        <v>1</v>
      </c>
    </row>
    <row r="19" spans="1:23" ht="16.5" customHeight="1">
      <c r="A19" s="472" t="s">
        <v>29</v>
      </c>
      <c r="B19" s="337">
        <f>SUM(B120:B124)</f>
        <v>11</v>
      </c>
      <c r="C19" s="337">
        <f t="shared" ref="C19:K19" si="26">SUM(C120:C124)</f>
        <v>4</v>
      </c>
      <c r="D19" s="337">
        <f t="shared" si="26"/>
        <v>282</v>
      </c>
      <c r="E19" s="337">
        <f t="shared" si="26"/>
        <v>137</v>
      </c>
      <c r="F19" s="337">
        <f t="shared" si="26"/>
        <v>374</v>
      </c>
      <c r="G19" s="337">
        <f t="shared" si="26"/>
        <v>192</v>
      </c>
      <c r="H19" s="337">
        <f t="shared" si="26"/>
        <v>581</v>
      </c>
      <c r="I19" s="337">
        <f t="shared" si="26"/>
        <v>295</v>
      </c>
      <c r="J19" s="337">
        <f t="shared" si="26"/>
        <v>986</v>
      </c>
      <c r="K19" s="337">
        <f t="shared" si="26"/>
        <v>516</v>
      </c>
      <c r="L19" s="337">
        <f t="shared" si="3"/>
        <v>2234</v>
      </c>
      <c r="M19" s="339">
        <f t="shared" si="4"/>
        <v>1144</v>
      </c>
      <c r="O19" s="472" t="s">
        <v>29</v>
      </c>
      <c r="P19" s="337">
        <f t="shared" ref="P19:U19" si="27">SUM(P120:P124)</f>
        <v>79</v>
      </c>
      <c r="Q19" s="337">
        <f t="shared" si="27"/>
        <v>61</v>
      </c>
      <c r="R19" s="337">
        <f t="shared" si="27"/>
        <v>1</v>
      </c>
      <c r="S19" s="337">
        <f t="shared" si="27"/>
        <v>6</v>
      </c>
      <c r="T19" s="337">
        <f t="shared" si="27"/>
        <v>39</v>
      </c>
      <c r="U19" s="337">
        <f t="shared" si="27"/>
        <v>12</v>
      </c>
      <c r="V19" s="337">
        <f>SUM(V120:V124)</f>
        <v>58</v>
      </c>
      <c r="W19" s="339">
        <f>SUM(W120:W124)</f>
        <v>43</v>
      </c>
    </row>
    <row r="20" spans="1:23" ht="16.5" customHeight="1">
      <c r="A20" s="472" t="s">
        <v>30</v>
      </c>
      <c r="B20" s="337">
        <f t="shared" ref="B20:K20" si="28">SUM(B126:B132)</f>
        <v>0</v>
      </c>
      <c r="C20" s="337">
        <f t="shared" si="28"/>
        <v>0</v>
      </c>
      <c r="D20" s="337">
        <f t="shared" si="28"/>
        <v>379</v>
      </c>
      <c r="E20" s="337">
        <f t="shared" si="28"/>
        <v>194</v>
      </c>
      <c r="F20" s="337">
        <f t="shared" si="28"/>
        <v>147</v>
      </c>
      <c r="G20" s="337">
        <f t="shared" si="28"/>
        <v>81</v>
      </c>
      <c r="H20" s="337">
        <f t="shared" si="28"/>
        <v>718</v>
      </c>
      <c r="I20" s="337">
        <f t="shared" si="28"/>
        <v>362</v>
      </c>
      <c r="J20" s="337">
        <f t="shared" si="28"/>
        <v>1059</v>
      </c>
      <c r="K20" s="337">
        <f t="shared" si="28"/>
        <v>542</v>
      </c>
      <c r="L20" s="337">
        <f t="shared" si="3"/>
        <v>2303</v>
      </c>
      <c r="M20" s="339">
        <f t="shared" si="4"/>
        <v>1179</v>
      </c>
      <c r="O20" s="472" t="s">
        <v>30</v>
      </c>
      <c r="P20" s="337">
        <f t="shared" ref="P20:U20" si="29">SUM(P126:P132)</f>
        <v>84</v>
      </c>
      <c r="Q20" s="337">
        <f t="shared" si="29"/>
        <v>60</v>
      </c>
      <c r="R20" s="337">
        <f t="shared" si="29"/>
        <v>29</v>
      </c>
      <c r="S20" s="337">
        <f t="shared" si="29"/>
        <v>3</v>
      </c>
      <c r="T20" s="337">
        <f t="shared" si="29"/>
        <v>31</v>
      </c>
      <c r="U20" s="337">
        <f t="shared" si="29"/>
        <v>8</v>
      </c>
      <c r="V20" s="337">
        <f>SUM(V126:V132)</f>
        <v>71</v>
      </c>
      <c r="W20" s="339">
        <f>SUM(W126:W132)</f>
        <v>55</v>
      </c>
    </row>
    <row r="21" spans="1:23" ht="16.5" customHeight="1">
      <c r="A21" s="472" t="s">
        <v>31</v>
      </c>
      <c r="B21" s="337">
        <f>SUM(B134:B136)</f>
        <v>0</v>
      </c>
      <c r="C21" s="337">
        <f t="shared" ref="C21:K21" si="30">SUM(C134:C136)</f>
        <v>0</v>
      </c>
      <c r="D21" s="337">
        <f t="shared" si="30"/>
        <v>28</v>
      </c>
      <c r="E21" s="337">
        <f t="shared" si="30"/>
        <v>14</v>
      </c>
      <c r="F21" s="337">
        <f t="shared" si="30"/>
        <v>42</v>
      </c>
      <c r="G21" s="337">
        <f t="shared" si="30"/>
        <v>21</v>
      </c>
      <c r="H21" s="337">
        <f t="shared" si="30"/>
        <v>54</v>
      </c>
      <c r="I21" s="337">
        <f t="shared" si="30"/>
        <v>32</v>
      </c>
      <c r="J21" s="337">
        <f t="shared" si="30"/>
        <v>0</v>
      </c>
      <c r="K21" s="337">
        <f t="shared" si="30"/>
        <v>0</v>
      </c>
      <c r="L21" s="337">
        <f t="shared" si="3"/>
        <v>124</v>
      </c>
      <c r="M21" s="339">
        <f t="shared" si="4"/>
        <v>67</v>
      </c>
      <c r="O21" s="472" t="s">
        <v>31</v>
      </c>
      <c r="P21" s="337">
        <f t="shared" ref="P21:U21" si="31">SUM(P134:P136)</f>
        <v>3</v>
      </c>
      <c r="Q21" s="337">
        <f t="shared" si="31"/>
        <v>3</v>
      </c>
      <c r="R21" s="337">
        <f t="shared" si="31"/>
        <v>0</v>
      </c>
      <c r="S21" s="337">
        <f t="shared" si="31"/>
        <v>2</v>
      </c>
      <c r="T21" s="337">
        <f t="shared" si="31"/>
        <v>1</v>
      </c>
      <c r="U21" s="337">
        <f t="shared" si="31"/>
        <v>0</v>
      </c>
      <c r="V21" s="337">
        <f>SUM(V134:V136)</f>
        <v>3</v>
      </c>
      <c r="W21" s="339">
        <f>SUM(W134:W136)</f>
        <v>3</v>
      </c>
    </row>
    <row r="22" spans="1:23" ht="16.5" customHeight="1">
      <c r="A22" s="472" t="s">
        <v>32</v>
      </c>
      <c r="B22" s="337">
        <f>SUM(B138:B140)</f>
        <v>0</v>
      </c>
      <c r="C22" s="337">
        <f t="shared" ref="C22:K22" si="32">SUM(C138:C140)</f>
        <v>0</v>
      </c>
      <c r="D22" s="337">
        <f t="shared" si="32"/>
        <v>274</v>
      </c>
      <c r="E22" s="337">
        <f t="shared" si="32"/>
        <v>161</v>
      </c>
      <c r="F22" s="337">
        <f t="shared" si="32"/>
        <v>211</v>
      </c>
      <c r="G22" s="337">
        <f t="shared" si="32"/>
        <v>110</v>
      </c>
      <c r="H22" s="337">
        <f t="shared" si="32"/>
        <v>135</v>
      </c>
      <c r="I22" s="337">
        <f t="shared" si="32"/>
        <v>73</v>
      </c>
      <c r="J22" s="337">
        <f t="shared" si="32"/>
        <v>272</v>
      </c>
      <c r="K22" s="337">
        <f t="shared" si="32"/>
        <v>137</v>
      </c>
      <c r="L22" s="337">
        <f t="shared" si="3"/>
        <v>892</v>
      </c>
      <c r="M22" s="339">
        <f t="shared" si="4"/>
        <v>481</v>
      </c>
      <c r="O22" s="472" t="s">
        <v>32</v>
      </c>
      <c r="P22" s="337">
        <f t="shared" ref="P22:U22" si="33">SUM(P138:P140)</f>
        <v>48</v>
      </c>
      <c r="Q22" s="337">
        <f t="shared" si="33"/>
        <v>29</v>
      </c>
      <c r="R22" s="337">
        <f t="shared" si="33"/>
        <v>2</v>
      </c>
      <c r="S22" s="337">
        <f t="shared" si="33"/>
        <v>1</v>
      </c>
      <c r="T22" s="337">
        <f t="shared" si="33"/>
        <v>20</v>
      </c>
      <c r="U22" s="337">
        <f t="shared" si="33"/>
        <v>9</v>
      </c>
      <c r="V22" s="337">
        <f>SUM(V138:V140)</f>
        <v>32</v>
      </c>
      <c r="W22" s="339">
        <f>SUM(W138:W140)</f>
        <v>28</v>
      </c>
    </row>
    <row r="23" spans="1:23" ht="16.5" customHeight="1">
      <c r="A23" s="472" t="s">
        <v>33</v>
      </c>
      <c r="B23" s="337">
        <f>SUM(B142:B146)</f>
        <v>0</v>
      </c>
      <c r="C23" s="337">
        <f t="shared" ref="C23:K23" si="34">SUM(C142:C146)</f>
        <v>0</v>
      </c>
      <c r="D23" s="337">
        <f t="shared" si="34"/>
        <v>0</v>
      </c>
      <c r="E23" s="337">
        <f t="shared" si="34"/>
        <v>0</v>
      </c>
      <c r="F23" s="337">
        <f t="shared" si="34"/>
        <v>0</v>
      </c>
      <c r="G23" s="337">
        <f t="shared" si="34"/>
        <v>0</v>
      </c>
      <c r="H23" s="337">
        <f t="shared" si="34"/>
        <v>0</v>
      </c>
      <c r="I23" s="337">
        <f t="shared" si="34"/>
        <v>0</v>
      </c>
      <c r="J23" s="337">
        <f t="shared" si="34"/>
        <v>0</v>
      </c>
      <c r="K23" s="337">
        <f t="shared" si="34"/>
        <v>0</v>
      </c>
      <c r="L23" s="337">
        <f t="shared" si="3"/>
        <v>0</v>
      </c>
      <c r="M23" s="339">
        <f t="shared" si="4"/>
        <v>0</v>
      </c>
      <c r="O23" s="472" t="s">
        <v>33</v>
      </c>
      <c r="P23" s="337">
        <f t="shared" ref="P23:U23" si="35">SUM(P142:P146)</f>
        <v>0</v>
      </c>
      <c r="Q23" s="337">
        <f t="shared" si="35"/>
        <v>0</v>
      </c>
      <c r="R23" s="337">
        <f t="shared" si="35"/>
        <v>0</v>
      </c>
      <c r="S23" s="337">
        <f t="shared" si="35"/>
        <v>0</v>
      </c>
      <c r="T23" s="337">
        <f t="shared" si="35"/>
        <v>0</v>
      </c>
      <c r="U23" s="337">
        <f t="shared" si="35"/>
        <v>0</v>
      </c>
      <c r="V23" s="337">
        <f>SUM(V142:V146)</f>
        <v>0</v>
      </c>
      <c r="W23" s="339">
        <f>SUM(W142:W146)</f>
        <v>0</v>
      </c>
    </row>
    <row r="24" spans="1:23" ht="16.5" customHeight="1">
      <c r="A24" s="472" t="s">
        <v>34</v>
      </c>
      <c r="B24" s="337">
        <f>SUM(B154:B158)</f>
        <v>0</v>
      </c>
      <c r="C24" s="337">
        <f t="shared" ref="C24:K24" si="36">SUM(C154:C158)</f>
        <v>0</v>
      </c>
      <c r="D24" s="337">
        <f t="shared" si="36"/>
        <v>402</v>
      </c>
      <c r="E24" s="337">
        <f t="shared" si="36"/>
        <v>220</v>
      </c>
      <c r="F24" s="337">
        <f t="shared" si="36"/>
        <v>97</v>
      </c>
      <c r="G24" s="337">
        <f t="shared" si="36"/>
        <v>57</v>
      </c>
      <c r="H24" s="337">
        <f t="shared" si="36"/>
        <v>63</v>
      </c>
      <c r="I24" s="337">
        <f t="shared" si="36"/>
        <v>35</v>
      </c>
      <c r="J24" s="337">
        <f t="shared" si="36"/>
        <v>113</v>
      </c>
      <c r="K24" s="337">
        <f t="shared" si="36"/>
        <v>64</v>
      </c>
      <c r="L24" s="337">
        <f t="shared" si="3"/>
        <v>675</v>
      </c>
      <c r="M24" s="339">
        <f t="shared" si="4"/>
        <v>376</v>
      </c>
      <c r="O24" s="472" t="s">
        <v>34</v>
      </c>
      <c r="P24" s="337">
        <f t="shared" ref="P24:U24" si="37">SUM(P154:P158)</f>
        <v>19</v>
      </c>
      <c r="Q24" s="337">
        <f t="shared" si="37"/>
        <v>14</v>
      </c>
      <c r="R24" s="337">
        <f t="shared" si="37"/>
        <v>0</v>
      </c>
      <c r="S24" s="337">
        <f t="shared" si="37"/>
        <v>5</v>
      </c>
      <c r="T24" s="337">
        <f t="shared" si="37"/>
        <v>8</v>
      </c>
      <c r="U24" s="337">
        <f t="shared" si="37"/>
        <v>1</v>
      </c>
      <c r="V24" s="337">
        <f>SUM(V154:V158)</f>
        <v>14</v>
      </c>
      <c r="W24" s="339">
        <f>SUM(W154:W158)</f>
        <v>13</v>
      </c>
    </row>
    <row r="25" spans="1:23" ht="16.5" customHeight="1">
      <c r="A25" s="472" t="s">
        <v>35</v>
      </c>
      <c r="B25" s="337">
        <f>SUM(B160:B163)</f>
        <v>0</v>
      </c>
      <c r="C25" s="337">
        <f t="shared" ref="C25:K25" si="38">SUM(C160:C163)</f>
        <v>0</v>
      </c>
      <c r="D25" s="337">
        <f t="shared" si="38"/>
        <v>0</v>
      </c>
      <c r="E25" s="337">
        <f t="shared" si="38"/>
        <v>0</v>
      </c>
      <c r="F25" s="337">
        <f t="shared" si="38"/>
        <v>0</v>
      </c>
      <c r="G25" s="337">
        <f t="shared" si="38"/>
        <v>0</v>
      </c>
      <c r="H25" s="337">
        <f t="shared" si="38"/>
        <v>0</v>
      </c>
      <c r="I25" s="337">
        <f t="shared" si="38"/>
        <v>0</v>
      </c>
      <c r="J25" s="337">
        <f t="shared" si="38"/>
        <v>0</v>
      </c>
      <c r="K25" s="337">
        <f t="shared" si="38"/>
        <v>0</v>
      </c>
      <c r="L25" s="337">
        <f t="shared" si="3"/>
        <v>0</v>
      </c>
      <c r="M25" s="339">
        <f t="shared" si="4"/>
        <v>0</v>
      </c>
      <c r="O25" s="472" t="s">
        <v>35</v>
      </c>
      <c r="P25" s="337">
        <f t="shared" ref="P25:U25" si="39">SUM(P160:P163)</f>
        <v>0</v>
      </c>
      <c r="Q25" s="337">
        <f t="shared" si="39"/>
        <v>0</v>
      </c>
      <c r="R25" s="337">
        <f t="shared" si="39"/>
        <v>0</v>
      </c>
      <c r="S25" s="337">
        <f t="shared" si="39"/>
        <v>0</v>
      </c>
      <c r="T25" s="337">
        <f t="shared" si="39"/>
        <v>0</v>
      </c>
      <c r="U25" s="337">
        <f t="shared" si="39"/>
        <v>0</v>
      </c>
      <c r="V25" s="337">
        <f>SUM(V160:V163)</f>
        <v>0</v>
      </c>
      <c r="W25" s="339">
        <f>SUM(W160:W163)</f>
        <v>0</v>
      </c>
    </row>
    <row r="26" spans="1:23" ht="16.5" customHeight="1">
      <c r="A26" s="472" t="s">
        <v>36</v>
      </c>
      <c r="B26" s="337">
        <f>SUM(B165:B171)</f>
        <v>0</v>
      </c>
      <c r="C26" s="337">
        <f t="shared" ref="C26:K26" si="40">SUM(C165:C171)</f>
        <v>0</v>
      </c>
      <c r="D26" s="337">
        <f t="shared" si="40"/>
        <v>61</v>
      </c>
      <c r="E26" s="337">
        <f t="shared" si="40"/>
        <v>32</v>
      </c>
      <c r="F26" s="337">
        <f t="shared" si="40"/>
        <v>0</v>
      </c>
      <c r="G26" s="337">
        <f t="shared" si="40"/>
        <v>0</v>
      </c>
      <c r="H26" s="337">
        <f t="shared" si="40"/>
        <v>10</v>
      </c>
      <c r="I26" s="337">
        <f t="shared" si="40"/>
        <v>6</v>
      </c>
      <c r="J26" s="337">
        <f t="shared" si="40"/>
        <v>0</v>
      </c>
      <c r="K26" s="337">
        <f t="shared" si="40"/>
        <v>0</v>
      </c>
      <c r="L26" s="337">
        <f t="shared" si="3"/>
        <v>71</v>
      </c>
      <c r="M26" s="339">
        <f t="shared" si="4"/>
        <v>38</v>
      </c>
      <c r="O26" s="472" t="s">
        <v>36</v>
      </c>
      <c r="P26" s="337">
        <f t="shared" ref="P26:U26" si="41">SUM(P165:P171)</f>
        <v>3</v>
      </c>
      <c r="Q26" s="337">
        <f t="shared" si="41"/>
        <v>3</v>
      </c>
      <c r="R26" s="337">
        <f t="shared" si="41"/>
        <v>0</v>
      </c>
      <c r="S26" s="337">
        <f t="shared" si="41"/>
        <v>0</v>
      </c>
      <c r="T26" s="337">
        <f t="shared" si="41"/>
        <v>2</v>
      </c>
      <c r="U26" s="337">
        <f t="shared" si="41"/>
        <v>1</v>
      </c>
      <c r="V26" s="337">
        <f>SUM(V165:V171)</f>
        <v>3</v>
      </c>
      <c r="W26" s="339">
        <f>SUM(W165:W171)</f>
        <v>3</v>
      </c>
    </row>
    <row r="27" spans="1:23" ht="16.5" customHeight="1">
      <c r="A27" s="472" t="s">
        <v>37</v>
      </c>
      <c r="B27" s="337">
        <f>SUM(B173:B179)</f>
        <v>20</v>
      </c>
      <c r="C27" s="337">
        <f>SUM(C173:C179)</f>
        <v>10</v>
      </c>
      <c r="D27" s="337">
        <f t="shared" ref="D27:K27" si="42">SUM(D173:D179)</f>
        <v>657</v>
      </c>
      <c r="E27" s="337">
        <f t="shared" si="42"/>
        <v>336</v>
      </c>
      <c r="F27" s="337">
        <f t="shared" si="42"/>
        <v>46</v>
      </c>
      <c r="G27" s="337">
        <f t="shared" si="42"/>
        <v>22</v>
      </c>
      <c r="H27" s="337">
        <f t="shared" si="42"/>
        <v>216</v>
      </c>
      <c r="I27" s="337">
        <f t="shared" si="42"/>
        <v>119</v>
      </c>
      <c r="J27" s="337">
        <f t="shared" si="42"/>
        <v>3328</v>
      </c>
      <c r="K27" s="337">
        <f t="shared" si="42"/>
        <v>1728</v>
      </c>
      <c r="L27" s="337">
        <f t="shared" si="3"/>
        <v>4267</v>
      </c>
      <c r="M27" s="339">
        <f t="shared" si="4"/>
        <v>2215</v>
      </c>
      <c r="O27" s="472" t="s">
        <v>37</v>
      </c>
      <c r="P27" s="337">
        <f t="shared" ref="P27:U27" si="43">SUM(P173:P179)</f>
        <v>207</v>
      </c>
      <c r="Q27" s="337">
        <f t="shared" si="43"/>
        <v>191</v>
      </c>
      <c r="R27" s="337">
        <f t="shared" si="43"/>
        <v>30</v>
      </c>
      <c r="S27" s="337">
        <f t="shared" si="43"/>
        <v>72</v>
      </c>
      <c r="T27" s="337">
        <f t="shared" si="43"/>
        <v>84</v>
      </c>
      <c r="U27" s="337">
        <f t="shared" si="43"/>
        <v>15</v>
      </c>
      <c r="V27" s="337">
        <f>SUM(V173:V179)</f>
        <v>201</v>
      </c>
      <c r="W27" s="339">
        <f>SUM(W173:W179)</f>
        <v>182</v>
      </c>
    </row>
    <row r="28" spans="1:23" ht="16.5" customHeight="1">
      <c r="A28" s="472" t="s">
        <v>38</v>
      </c>
      <c r="B28" s="337">
        <f>SUM(B181:B186)</f>
        <v>0</v>
      </c>
      <c r="C28" s="337">
        <f t="shared" ref="C28:K28" si="44">SUM(C181:C186)</f>
        <v>0</v>
      </c>
      <c r="D28" s="337">
        <f t="shared" si="44"/>
        <v>938</v>
      </c>
      <c r="E28" s="337">
        <f t="shared" si="44"/>
        <v>467</v>
      </c>
      <c r="F28" s="337">
        <f t="shared" si="44"/>
        <v>66</v>
      </c>
      <c r="G28" s="337">
        <f t="shared" si="44"/>
        <v>35</v>
      </c>
      <c r="H28" s="337">
        <f t="shared" si="44"/>
        <v>151</v>
      </c>
      <c r="I28" s="337">
        <f t="shared" si="44"/>
        <v>65</v>
      </c>
      <c r="J28" s="337">
        <f t="shared" si="44"/>
        <v>577</v>
      </c>
      <c r="K28" s="337">
        <f t="shared" si="44"/>
        <v>282</v>
      </c>
      <c r="L28" s="337">
        <f t="shared" si="3"/>
        <v>1732</v>
      </c>
      <c r="M28" s="339">
        <f t="shared" si="4"/>
        <v>849</v>
      </c>
      <c r="O28" s="472" t="s">
        <v>38</v>
      </c>
      <c r="P28" s="337">
        <f t="shared" ref="P28:U28" si="45">SUM(P181:P186)</f>
        <v>40</v>
      </c>
      <c r="Q28" s="337">
        <f t="shared" si="45"/>
        <v>35</v>
      </c>
      <c r="R28" s="337">
        <f t="shared" si="45"/>
        <v>12</v>
      </c>
      <c r="S28" s="337">
        <f t="shared" si="45"/>
        <v>2</v>
      </c>
      <c r="T28" s="337">
        <f t="shared" si="45"/>
        <v>21</v>
      </c>
      <c r="U28" s="337">
        <f t="shared" si="45"/>
        <v>1</v>
      </c>
      <c r="V28" s="337">
        <f>SUM(V181:V186)</f>
        <v>36</v>
      </c>
      <c r="W28" s="339">
        <f>SUM(W181:W186)</f>
        <v>33</v>
      </c>
    </row>
    <row r="29" spans="1:23" ht="24" customHeight="1" thickBot="1">
      <c r="A29" s="173" t="s">
        <v>39</v>
      </c>
      <c r="B29" s="473">
        <f>SUM(B7:B28)</f>
        <v>92</v>
      </c>
      <c r="C29" s="473">
        <f t="shared" ref="C29:M29" si="46">SUM(C7:C28)</f>
        <v>50</v>
      </c>
      <c r="D29" s="473">
        <f t="shared" si="46"/>
        <v>9669</v>
      </c>
      <c r="E29" s="473">
        <f t="shared" si="46"/>
        <v>4960</v>
      </c>
      <c r="F29" s="473">
        <f t="shared" si="46"/>
        <v>4171</v>
      </c>
      <c r="G29" s="473">
        <f t="shared" si="46"/>
        <v>2177</v>
      </c>
      <c r="H29" s="473">
        <f t="shared" si="46"/>
        <v>8249</v>
      </c>
      <c r="I29" s="473">
        <f t="shared" si="46"/>
        <v>4351</v>
      </c>
      <c r="J29" s="473">
        <f t="shared" si="46"/>
        <v>15418</v>
      </c>
      <c r="K29" s="473">
        <f t="shared" si="46"/>
        <v>7804</v>
      </c>
      <c r="L29" s="473">
        <f t="shared" si="46"/>
        <v>37599</v>
      </c>
      <c r="M29" s="474">
        <f t="shared" si="46"/>
        <v>19342</v>
      </c>
      <c r="O29" s="173" t="s">
        <v>39</v>
      </c>
      <c r="P29" s="473">
        <f t="shared" ref="P29:U29" si="47">SUM(P7:P28)</f>
        <v>1573</v>
      </c>
      <c r="Q29" s="473">
        <f t="shared" si="47"/>
        <v>1169</v>
      </c>
      <c r="R29" s="473">
        <f t="shared" si="47"/>
        <v>191</v>
      </c>
      <c r="S29" s="473">
        <f t="shared" si="47"/>
        <v>137</v>
      </c>
      <c r="T29" s="473">
        <f t="shared" si="47"/>
        <v>764</v>
      </c>
      <c r="U29" s="473">
        <f t="shared" si="47"/>
        <v>82</v>
      </c>
      <c r="V29" s="473">
        <f>SUM(V7:V28)</f>
        <v>1174</v>
      </c>
      <c r="W29" s="474">
        <f>SUM(W7:W28)</f>
        <v>1033</v>
      </c>
    </row>
    <row r="30" spans="1:23" ht="15" customHeight="1">
      <c r="A30" s="672" t="s">
        <v>410</v>
      </c>
      <c r="B30" s="672"/>
      <c r="C30" s="672"/>
      <c r="D30" s="672"/>
      <c r="E30" s="672"/>
      <c r="F30" s="672"/>
      <c r="G30" s="672"/>
      <c r="H30" s="672"/>
      <c r="I30" s="672"/>
      <c r="J30" s="672"/>
      <c r="K30" s="672"/>
      <c r="L30" s="672"/>
      <c r="M30" s="672"/>
      <c r="O30" s="665" t="s">
        <v>403</v>
      </c>
      <c r="P30" s="665"/>
      <c r="Q30" s="665"/>
      <c r="R30" s="665"/>
      <c r="S30" s="665"/>
      <c r="T30" s="665"/>
      <c r="U30" s="665"/>
      <c r="V30" s="665"/>
      <c r="W30" s="665"/>
    </row>
    <row r="31" spans="1:23" ht="15" customHeight="1">
      <c r="A31" s="665" t="s">
        <v>3</v>
      </c>
      <c r="B31" s="665"/>
      <c r="C31" s="665"/>
      <c r="D31" s="665"/>
      <c r="E31" s="665"/>
      <c r="F31" s="665"/>
      <c r="G31" s="665"/>
      <c r="H31" s="665"/>
      <c r="I31" s="665"/>
      <c r="J31" s="665"/>
      <c r="K31" s="665"/>
      <c r="L31" s="665"/>
      <c r="M31" s="665"/>
      <c r="O31" s="653" t="s">
        <v>3</v>
      </c>
      <c r="P31" s="654"/>
      <c r="Q31" s="654"/>
      <c r="R31" s="654"/>
      <c r="S31" s="654"/>
      <c r="T31" s="654"/>
      <c r="U31" s="654"/>
      <c r="V31" s="654"/>
      <c r="W31" s="654"/>
    </row>
    <row r="32" spans="1:23" ht="3.75" customHeight="1" thickBot="1"/>
    <row r="33" spans="1:23" ht="15" customHeight="1">
      <c r="A33" s="676" t="s">
        <v>233</v>
      </c>
      <c r="B33" s="678" t="s">
        <v>222</v>
      </c>
      <c r="C33" s="678"/>
      <c r="D33" s="678" t="s">
        <v>223</v>
      </c>
      <c r="E33" s="678"/>
      <c r="F33" s="678" t="s">
        <v>224</v>
      </c>
      <c r="G33" s="678"/>
      <c r="H33" s="678" t="s">
        <v>225</v>
      </c>
      <c r="I33" s="678"/>
      <c r="J33" s="678" t="s">
        <v>226</v>
      </c>
      <c r="K33" s="685"/>
      <c r="L33" s="686" t="s">
        <v>9</v>
      </c>
      <c r="M33" s="687"/>
      <c r="O33" s="655" t="s">
        <v>40</v>
      </c>
      <c r="P33" s="657" t="s">
        <v>219</v>
      </c>
      <c r="Q33" s="657" t="s">
        <v>230</v>
      </c>
      <c r="R33" s="673" t="s">
        <v>231</v>
      </c>
      <c r="S33" s="674"/>
      <c r="T33" s="674"/>
      <c r="U33" s="674"/>
      <c r="V33" s="674"/>
      <c r="W33" s="675" t="s">
        <v>232</v>
      </c>
    </row>
    <row r="34" spans="1:23" ht="41.4">
      <c r="A34" s="677"/>
      <c r="B34" s="343" t="s">
        <v>14</v>
      </c>
      <c r="C34" s="343" t="s">
        <v>15</v>
      </c>
      <c r="D34" s="343" t="s">
        <v>14</v>
      </c>
      <c r="E34" s="343" t="s">
        <v>15</v>
      </c>
      <c r="F34" s="343" t="s">
        <v>14</v>
      </c>
      <c r="G34" s="343" t="s">
        <v>15</v>
      </c>
      <c r="H34" s="343" t="s">
        <v>14</v>
      </c>
      <c r="I34" s="343" t="s">
        <v>15</v>
      </c>
      <c r="J34" s="343" t="s">
        <v>14</v>
      </c>
      <c r="K34" s="343" t="s">
        <v>15</v>
      </c>
      <c r="L34" s="343" t="s">
        <v>14</v>
      </c>
      <c r="M34" s="344" t="s">
        <v>15</v>
      </c>
      <c r="O34" s="656"/>
      <c r="P34" s="658"/>
      <c r="Q34" s="658"/>
      <c r="R34" s="43" t="s">
        <v>227</v>
      </c>
      <c r="S34" s="43" t="s">
        <v>228</v>
      </c>
      <c r="T34" s="43" t="s">
        <v>229</v>
      </c>
      <c r="U34" s="376" t="s">
        <v>236</v>
      </c>
      <c r="V34" s="392" t="s">
        <v>381</v>
      </c>
      <c r="W34" s="664"/>
    </row>
    <row r="35" spans="1:23" ht="15" customHeight="1">
      <c r="A35" s="125" t="s">
        <v>17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77"/>
      <c r="M35" s="127"/>
      <c r="O35" s="125" t="s">
        <v>17</v>
      </c>
      <c r="P35" s="356"/>
      <c r="Q35" s="356"/>
      <c r="R35" s="356"/>
      <c r="S35" s="356"/>
      <c r="T35" s="356"/>
      <c r="U35" s="356"/>
      <c r="V35" s="356"/>
      <c r="W35" s="357"/>
    </row>
    <row r="36" spans="1:23">
      <c r="A36" s="128" t="s">
        <v>238</v>
      </c>
      <c r="B36" s="129">
        <v>0</v>
      </c>
      <c r="C36" s="129">
        <v>0</v>
      </c>
      <c r="D36" s="129">
        <v>0</v>
      </c>
      <c r="E36" s="129">
        <v>0</v>
      </c>
      <c r="F36" s="129">
        <v>20</v>
      </c>
      <c r="G36" s="129">
        <v>14</v>
      </c>
      <c r="H36" s="129">
        <v>56</v>
      </c>
      <c r="I36" s="129">
        <v>27</v>
      </c>
      <c r="J36" s="129">
        <v>208</v>
      </c>
      <c r="K36" s="129">
        <v>97</v>
      </c>
      <c r="L36" s="129">
        <f t="shared" ref="L36:L66" si="48">+B36+D36+F36+H36+J36</f>
        <v>284</v>
      </c>
      <c r="M36" s="145">
        <f t="shared" ref="M36:M66" si="49">+C36+E36+G36+I36+K36</f>
        <v>138</v>
      </c>
      <c r="O36" s="128" t="s">
        <v>238</v>
      </c>
      <c r="P36" s="45">
        <v>8</v>
      </c>
      <c r="Q36" s="45">
        <v>6</v>
      </c>
      <c r="R36" s="45">
        <v>0</v>
      </c>
      <c r="S36" s="45">
        <v>0</v>
      </c>
      <c r="T36" s="45">
        <v>7</v>
      </c>
      <c r="U36" s="45"/>
      <c r="V36" s="97">
        <f>SUM(R36:U36)</f>
        <v>7</v>
      </c>
      <c r="W36" s="153">
        <v>4</v>
      </c>
    </row>
    <row r="37" spans="1:23">
      <c r="A37" s="128" t="s">
        <v>239</v>
      </c>
      <c r="B37" s="129">
        <v>0</v>
      </c>
      <c r="C37" s="129">
        <v>0</v>
      </c>
      <c r="D37" s="129">
        <v>118</v>
      </c>
      <c r="E37" s="129">
        <v>56</v>
      </c>
      <c r="F37" s="129">
        <v>25</v>
      </c>
      <c r="G37" s="129">
        <v>14</v>
      </c>
      <c r="H37" s="129">
        <v>95</v>
      </c>
      <c r="I37" s="129">
        <v>62</v>
      </c>
      <c r="J37" s="129">
        <v>242</v>
      </c>
      <c r="K37" s="129">
        <v>124</v>
      </c>
      <c r="L37" s="129">
        <f t="shared" si="48"/>
        <v>480</v>
      </c>
      <c r="M37" s="145">
        <f t="shared" si="49"/>
        <v>256</v>
      </c>
      <c r="O37" s="128" t="s">
        <v>239</v>
      </c>
      <c r="P37" s="47">
        <v>20</v>
      </c>
      <c r="Q37" s="47">
        <v>14</v>
      </c>
      <c r="R37" s="47">
        <v>0</v>
      </c>
      <c r="S37" s="47">
        <v>1</v>
      </c>
      <c r="T37" s="47">
        <v>10</v>
      </c>
      <c r="U37" s="47">
        <v>1</v>
      </c>
      <c r="V37" s="129">
        <f>SUM(R37:U37)</f>
        <v>12</v>
      </c>
      <c r="W37" s="154">
        <v>14</v>
      </c>
    </row>
    <row r="38" spans="1:23">
      <c r="A38" s="128" t="s">
        <v>240</v>
      </c>
      <c r="B38" s="129">
        <v>0</v>
      </c>
      <c r="C38" s="129">
        <v>0</v>
      </c>
      <c r="D38" s="129">
        <v>0</v>
      </c>
      <c r="E38" s="129">
        <v>0</v>
      </c>
      <c r="F38" s="129">
        <v>0</v>
      </c>
      <c r="G38" s="129">
        <v>0</v>
      </c>
      <c r="H38" s="129">
        <v>65</v>
      </c>
      <c r="I38" s="129">
        <v>39</v>
      </c>
      <c r="J38" s="129">
        <v>347</v>
      </c>
      <c r="K38" s="129">
        <v>192</v>
      </c>
      <c r="L38" s="129">
        <f t="shared" si="48"/>
        <v>412</v>
      </c>
      <c r="M38" s="145">
        <f t="shared" si="49"/>
        <v>231</v>
      </c>
      <c r="O38" s="128" t="s">
        <v>240</v>
      </c>
      <c r="P38" s="47">
        <v>13</v>
      </c>
      <c r="Q38" s="47">
        <v>12</v>
      </c>
      <c r="R38" s="47">
        <v>0</v>
      </c>
      <c r="S38" s="47">
        <v>2</v>
      </c>
      <c r="T38" s="47">
        <v>4</v>
      </c>
      <c r="U38" s="47">
        <v>0</v>
      </c>
      <c r="V38" s="129">
        <f>SUM(R38:U38)</f>
        <v>6</v>
      </c>
      <c r="W38" s="154">
        <v>9</v>
      </c>
    </row>
    <row r="39" spans="1:23">
      <c r="A39" s="128" t="s">
        <v>241</v>
      </c>
      <c r="B39" s="129">
        <v>0</v>
      </c>
      <c r="C39" s="129">
        <v>0</v>
      </c>
      <c r="D39" s="129">
        <v>0</v>
      </c>
      <c r="E39" s="129">
        <v>0</v>
      </c>
      <c r="F39" s="129">
        <v>0</v>
      </c>
      <c r="G39" s="129">
        <v>0</v>
      </c>
      <c r="H39" s="129">
        <v>20</v>
      </c>
      <c r="I39" s="129">
        <v>11</v>
      </c>
      <c r="J39" s="129">
        <v>60</v>
      </c>
      <c r="K39" s="129">
        <v>35</v>
      </c>
      <c r="L39" s="129">
        <f t="shared" si="48"/>
        <v>80</v>
      </c>
      <c r="M39" s="145">
        <f t="shared" si="49"/>
        <v>46</v>
      </c>
      <c r="O39" s="128" t="s">
        <v>241</v>
      </c>
      <c r="P39" s="47">
        <v>4</v>
      </c>
      <c r="Q39" s="47">
        <v>3</v>
      </c>
      <c r="R39" s="47">
        <v>0</v>
      </c>
      <c r="S39" s="47">
        <v>0</v>
      </c>
      <c r="T39" s="47">
        <v>3</v>
      </c>
      <c r="U39" s="47"/>
      <c r="V39" s="129">
        <f t="shared" ref="V39:V66" si="50">SUM(R39:U39)</f>
        <v>3</v>
      </c>
      <c r="W39" s="154">
        <v>3</v>
      </c>
    </row>
    <row r="40" spans="1:23">
      <c r="A40" s="128" t="s">
        <v>242</v>
      </c>
      <c r="B40" s="129">
        <v>0</v>
      </c>
      <c r="C40" s="129">
        <v>0</v>
      </c>
      <c r="D40" s="129">
        <v>0</v>
      </c>
      <c r="E40" s="129">
        <v>0</v>
      </c>
      <c r="F40" s="129">
        <v>0</v>
      </c>
      <c r="G40" s="129">
        <v>0</v>
      </c>
      <c r="H40" s="129">
        <v>66</v>
      </c>
      <c r="I40" s="129">
        <v>42</v>
      </c>
      <c r="J40" s="129">
        <v>872</v>
      </c>
      <c r="K40" s="129">
        <v>426</v>
      </c>
      <c r="L40" s="129">
        <f t="shared" si="48"/>
        <v>938</v>
      </c>
      <c r="M40" s="145">
        <f t="shared" si="49"/>
        <v>468</v>
      </c>
      <c r="O40" s="128" t="s">
        <v>242</v>
      </c>
      <c r="P40" s="47">
        <v>36</v>
      </c>
      <c r="Q40" s="47">
        <v>33</v>
      </c>
      <c r="R40" s="47">
        <v>1</v>
      </c>
      <c r="S40" s="47">
        <v>0</v>
      </c>
      <c r="T40" s="47">
        <v>23</v>
      </c>
      <c r="U40" s="47">
        <v>1</v>
      </c>
      <c r="V40" s="129">
        <f t="shared" si="50"/>
        <v>25</v>
      </c>
      <c r="W40" s="154">
        <v>31</v>
      </c>
    </row>
    <row r="41" spans="1:23">
      <c r="A41" s="132" t="s">
        <v>18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29">
        <f t="shared" si="48"/>
        <v>0</v>
      </c>
      <c r="M41" s="145">
        <f t="shared" si="49"/>
        <v>0</v>
      </c>
      <c r="O41" s="132" t="s">
        <v>18</v>
      </c>
      <c r="P41" s="47"/>
      <c r="Q41" s="47"/>
      <c r="R41" s="47"/>
      <c r="S41" s="47"/>
      <c r="T41" s="47"/>
      <c r="U41" s="47"/>
      <c r="V41" s="129"/>
      <c r="W41" s="154"/>
    </row>
    <row r="42" spans="1:23">
      <c r="A42" s="128" t="s">
        <v>46</v>
      </c>
      <c r="B42" s="129">
        <v>0</v>
      </c>
      <c r="C42" s="129">
        <v>0</v>
      </c>
      <c r="D42" s="129">
        <v>264</v>
      </c>
      <c r="E42" s="129">
        <v>143</v>
      </c>
      <c r="F42" s="129">
        <v>103</v>
      </c>
      <c r="G42" s="129">
        <v>46</v>
      </c>
      <c r="H42" s="129">
        <v>39</v>
      </c>
      <c r="I42" s="129">
        <v>24</v>
      </c>
      <c r="J42" s="129">
        <v>113</v>
      </c>
      <c r="K42" s="129">
        <v>60</v>
      </c>
      <c r="L42" s="129">
        <f t="shared" si="48"/>
        <v>519</v>
      </c>
      <c r="M42" s="145">
        <f t="shared" si="49"/>
        <v>273</v>
      </c>
      <c r="O42" s="128" t="s">
        <v>46</v>
      </c>
      <c r="P42" s="47">
        <v>16</v>
      </c>
      <c r="Q42" s="47">
        <v>18</v>
      </c>
      <c r="R42" s="47">
        <v>0</v>
      </c>
      <c r="S42" s="47">
        <v>0</v>
      </c>
      <c r="T42" s="47">
        <v>15</v>
      </c>
      <c r="U42" s="47"/>
      <c r="V42" s="129">
        <f t="shared" si="50"/>
        <v>15</v>
      </c>
      <c r="W42" s="154">
        <v>11</v>
      </c>
    </row>
    <row r="43" spans="1:23">
      <c r="A43" s="128" t="s">
        <v>243</v>
      </c>
      <c r="B43" s="129">
        <v>0</v>
      </c>
      <c r="C43" s="129">
        <v>0</v>
      </c>
      <c r="D43" s="129">
        <v>943</v>
      </c>
      <c r="E43" s="129">
        <v>472</v>
      </c>
      <c r="F43" s="129">
        <v>101</v>
      </c>
      <c r="G43" s="129">
        <v>55</v>
      </c>
      <c r="H43" s="129">
        <v>123</v>
      </c>
      <c r="I43" s="129">
        <v>66</v>
      </c>
      <c r="J43" s="129">
        <v>601</v>
      </c>
      <c r="K43" s="129">
        <v>293</v>
      </c>
      <c r="L43" s="129">
        <f t="shared" si="48"/>
        <v>1768</v>
      </c>
      <c r="M43" s="145">
        <f t="shared" si="49"/>
        <v>886</v>
      </c>
      <c r="O43" s="128" t="s">
        <v>243</v>
      </c>
      <c r="P43" s="47">
        <v>81</v>
      </c>
      <c r="Q43" s="47">
        <v>62</v>
      </c>
      <c r="R43" s="47">
        <v>2</v>
      </c>
      <c r="S43" s="47">
        <v>0</v>
      </c>
      <c r="T43" s="47">
        <v>33</v>
      </c>
      <c r="U43" s="47">
        <v>7</v>
      </c>
      <c r="V43" s="129">
        <f t="shared" si="50"/>
        <v>42</v>
      </c>
      <c r="W43" s="154">
        <v>58</v>
      </c>
    </row>
    <row r="44" spans="1:23">
      <c r="A44" s="128" t="s">
        <v>48</v>
      </c>
      <c r="B44" s="129"/>
      <c r="C44" s="129"/>
      <c r="D44" s="129">
        <v>471</v>
      </c>
      <c r="E44" s="129">
        <v>229</v>
      </c>
      <c r="F44" s="129">
        <v>50</v>
      </c>
      <c r="G44" s="129">
        <v>25</v>
      </c>
      <c r="H44" s="129">
        <v>336</v>
      </c>
      <c r="I44" s="129">
        <v>187</v>
      </c>
      <c r="J44" s="129">
        <v>1191</v>
      </c>
      <c r="K44" s="129">
        <v>560</v>
      </c>
      <c r="L44" s="129">
        <f t="shared" si="48"/>
        <v>2048</v>
      </c>
      <c r="M44" s="145">
        <f t="shared" si="49"/>
        <v>1001</v>
      </c>
      <c r="O44" s="128" t="s">
        <v>48</v>
      </c>
      <c r="P44" s="47">
        <v>109</v>
      </c>
      <c r="Q44" s="47">
        <v>86</v>
      </c>
      <c r="R44" s="47">
        <v>41</v>
      </c>
      <c r="S44" s="47">
        <v>2</v>
      </c>
      <c r="T44" s="47">
        <v>68</v>
      </c>
      <c r="U44" s="47"/>
      <c r="V44" s="129">
        <f t="shared" si="50"/>
        <v>111</v>
      </c>
      <c r="W44" s="154">
        <v>94</v>
      </c>
    </row>
    <row r="45" spans="1:23">
      <c r="A45" s="128" t="s">
        <v>49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1361</v>
      </c>
      <c r="I45" s="129">
        <v>692</v>
      </c>
      <c r="J45" s="129">
        <v>0</v>
      </c>
      <c r="K45" s="129">
        <v>0</v>
      </c>
      <c r="L45" s="129">
        <f t="shared" si="48"/>
        <v>1361</v>
      </c>
      <c r="M45" s="145">
        <f t="shared" si="49"/>
        <v>692</v>
      </c>
      <c r="O45" s="128" t="s">
        <v>49</v>
      </c>
      <c r="P45" s="47">
        <v>51</v>
      </c>
      <c r="Q45" s="47">
        <v>51</v>
      </c>
      <c r="R45" s="47">
        <v>0</v>
      </c>
      <c r="S45" s="47">
        <v>1</v>
      </c>
      <c r="T45" s="47">
        <v>50</v>
      </c>
      <c r="U45" s="47">
        <v>0</v>
      </c>
      <c r="V45" s="129">
        <f>+R45+S45+T45</f>
        <v>51</v>
      </c>
      <c r="W45" s="154">
        <v>51</v>
      </c>
    </row>
    <row r="46" spans="1:23">
      <c r="A46" s="132" t="s">
        <v>19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29">
        <f t="shared" si="48"/>
        <v>0</v>
      </c>
      <c r="M46" s="145">
        <f t="shared" si="49"/>
        <v>0</v>
      </c>
      <c r="O46" s="132" t="s">
        <v>19</v>
      </c>
      <c r="P46" s="47"/>
      <c r="Q46" s="47"/>
      <c r="R46" s="47"/>
      <c r="S46" s="47"/>
      <c r="T46" s="47"/>
      <c r="U46" s="47"/>
      <c r="V46" s="129"/>
      <c r="W46" s="154"/>
    </row>
    <row r="47" spans="1:23">
      <c r="A47" s="128" t="s">
        <v>246</v>
      </c>
      <c r="B47" s="129">
        <v>0</v>
      </c>
      <c r="C47" s="129">
        <v>0</v>
      </c>
      <c r="D47" s="129">
        <v>182</v>
      </c>
      <c r="E47" s="129">
        <v>86</v>
      </c>
      <c r="F47" s="129">
        <v>27</v>
      </c>
      <c r="G47" s="129">
        <v>9</v>
      </c>
      <c r="H47" s="129">
        <v>19</v>
      </c>
      <c r="I47" s="129">
        <v>9</v>
      </c>
      <c r="J47" s="129">
        <v>575</v>
      </c>
      <c r="K47" s="129">
        <v>297</v>
      </c>
      <c r="L47" s="129">
        <f t="shared" si="48"/>
        <v>803</v>
      </c>
      <c r="M47" s="145">
        <f t="shared" si="49"/>
        <v>401</v>
      </c>
      <c r="O47" s="128" t="s">
        <v>246</v>
      </c>
      <c r="P47" s="47">
        <v>36</v>
      </c>
      <c r="Q47" s="47">
        <v>34</v>
      </c>
      <c r="R47" s="47">
        <v>7</v>
      </c>
      <c r="S47" s="47"/>
      <c r="T47" s="47">
        <v>10</v>
      </c>
      <c r="U47" s="47">
        <v>2</v>
      </c>
      <c r="V47" s="129">
        <f>SUM(R47:U47)</f>
        <v>19</v>
      </c>
      <c r="W47" s="154">
        <v>31</v>
      </c>
    </row>
    <row r="48" spans="1:23">
      <c r="A48" s="128" t="s">
        <v>248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>
        <f t="shared" si="48"/>
        <v>0</v>
      </c>
      <c r="M48" s="145">
        <f t="shared" si="49"/>
        <v>0</v>
      </c>
      <c r="O48" s="128" t="s">
        <v>248</v>
      </c>
      <c r="P48" s="47"/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129">
        <f t="shared" si="50"/>
        <v>0</v>
      </c>
      <c r="W48" s="154">
        <v>0</v>
      </c>
    </row>
    <row r="49" spans="1:23">
      <c r="A49" s="128" t="s">
        <v>250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>
        <f t="shared" si="48"/>
        <v>0</v>
      </c>
      <c r="M49" s="145">
        <f t="shared" si="49"/>
        <v>0</v>
      </c>
      <c r="O49" s="128" t="s">
        <v>250</v>
      </c>
      <c r="P49" s="47"/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129">
        <f t="shared" si="50"/>
        <v>0</v>
      </c>
      <c r="W49" s="154">
        <v>0</v>
      </c>
    </row>
    <row r="50" spans="1:23">
      <c r="A50" s="128" t="s">
        <v>252</v>
      </c>
      <c r="B50" s="129">
        <v>0</v>
      </c>
      <c r="C50" s="129">
        <v>0</v>
      </c>
      <c r="D50" s="129">
        <v>2</v>
      </c>
      <c r="E50" s="129">
        <v>0</v>
      </c>
      <c r="F50" s="129">
        <v>10</v>
      </c>
      <c r="G50" s="129">
        <v>5</v>
      </c>
      <c r="H50" s="129">
        <v>124</v>
      </c>
      <c r="I50" s="129">
        <v>63</v>
      </c>
      <c r="J50" s="129">
        <v>70</v>
      </c>
      <c r="K50" s="129">
        <v>30</v>
      </c>
      <c r="L50" s="129">
        <f t="shared" si="48"/>
        <v>206</v>
      </c>
      <c r="M50" s="145">
        <f t="shared" si="49"/>
        <v>98</v>
      </c>
      <c r="O50" s="128" t="s">
        <v>252</v>
      </c>
      <c r="P50" s="47">
        <v>10</v>
      </c>
      <c r="Q50" s="47">
        <v>8</v>
      </c>
      <c r="R50" s="47">
        <v>5</v>
      </c>
      <c r="S50" s="47">
        <v>3</v>
      </c>
      <c r="T50" s="47">
        <v>2</v>
      </c>
      <c r="U50" s="47">
        <v>0</v>
      </c>
      <c r="V50" s="129">
        <f t="shared" si="50"/>
        <v>10</v>
      </c>
      <c r="W50" s="154">
        <v>8</v>
      </c>
    </row>
    <row r="51" spans="1:23" ht="13.5" customHeight="1">
      <c r="A51" s="128" t="s">
        <v>254</v>
      </c>
      <c r="B51" s="129">
        <v>0</v>
      </c>
      <c r="C51" s="129">
        <v>0</v>
      </c>
      <c r="D51" s="129">
        <v>0</v>
      </c>
      <c r="E51" s="129">
        <v>0</v>
      </c>
      <c r="F51" s="129">
        <v>40</v>
      </c>
      <c r="G51" s="129">
        <v>14</v>
      </c>
      <c r="H51" s="129">
        <v>51</v>
      </c>
      <c r="I51" s="129">
        <v>27</v>
      </c>
      <c r="J51" s="129">
        <v>98</v>
      </c>
      <c r="K51" s="129">
        <v>52</v>
      </c>
      <c r="L51" s="129">
        <f t="shared" si="48"/>
        <v>189</v>
      </c>
      <c r="M51" s="145">
        <f t="shared" si="49"/>
        <v>93</v>
      </c>
      <c r="O51" s="158" t="s">
        <v>254</v>
      </c>
      <c r="P51" s="47">
        <v>5</v>
      </c>
      <c r="Q51" s="47">
        <v>2</v>
      </c>
      <c r="R51" s="47">
        <v>0</v>
      </c>
      <c r="S51" s="47">
        <v>0</v>
      </c>
      <c r="T51" s="47">
        <v>5</v>
      </c>
      <c r="U51" s="47">
        <v>0</v>
      </c>
      <c r="V51" s="129">
        <f t="shared" si="50"/>
        <v>5</v>
      </c>
      <c r="W51" s="154">
        <v>2</v>
      </c>
    </row>
    <row r="52" spans="1:23" ht="13.5" customHeight="1">
      <c r="A52" s="128" t="s">
        <v>244</v>
      </c>
      <c r="B52" s="129">
        <v>0</v>
      </c>
      <c r="C52" s="129">
        <v>0</v>
      </c>
      <c r="D52" s="129">
        <v>55</v>
      </c>
      <c r="E52" s="129">
        <v>28</v>
      </c>
      <c r="F52" s="129">
        <v>69</v>
      </c>
      <c r="G52" s="129">
        <v>30</v>
      </c>
      <c r="H52" s="129">
        <v>217</v>
      </c>
      <c r="I52" s="129">
        <v>121</v>
      </c>
      <c r="J52" s="129">
        <v>605</v>
      </c>
      <c r="K52" s="129">
        <v>318</v>
      </c>
      <c r="L52" s="129">
        <f t="shared" si="48"/>
        <v>946</v>
      </c>
      <c r="M52" s="145">
        <f t="shared" si="49"/>
        <v>497</v>
      </c>
      <c r="O52" s="158" t="s">
        <v>244</v>
      </c>
      <c r="P52" s="47">
        <v>48</v>
      </c>
      <c r="Q52" s="47">
        <v>38</v>
      </c>
      <c r="R52" s="47">
        <v>8</v>
      </c>
      <c r="S52" s="47">
        <v>1</v>
      </c>
      <c r="T52" s="47">
        <v>14</v>
      </c>
      <c r="U52" s="47">
        <v>2</v>
      </c>
      <c r="V52" s="129">
        <f t="shared" si="50"/>
        <v>25</v>
      </c>
      <c r="W52" s="154">
        <v>36</v>
      </c>
    </row>
    <row r="53" spans="1:23" ht="13.5" customHeight="1">
      <c r="A53" s="128" t="s">
        <v>245</v>
      </c>
      <c r="B53" s="129">
        <v>0</v>
      </c>
      <c r="C53" s="129">
        <v>0</v>
      </c>
      <c r="D53" s="129">
        <v>212</v>
      </c>
      <c r="E53" s="129">
        <v>111</v>
      </c>
      <c r="F53" s="129">
        <v>47</v>
      </c>
      <c r="G53" s="129">
        <v>27</v>
      </c>
      <c r="H53" s="129">
        <v>164</v>
      </c>
      <c r="I53" s="129">
        <v>94</v>
      </c>
      <c r="J53" s="129">
        <v>779</v>
      </c>
      <c r="K53" s="129">
        <v>398</v>
      </c>
      <c r="L53" s="129">
        <f t="shared" si="48"/>
        <v>1202</v>
      </c>
      <c r="M53" s="145">
        <f t="shared" si="49"/>
        <v>630</v>
      </c>
      <c r="O53" s="158" t="s">
        <v>245</v>
      </c>
      <c r="P53" s="47">
        <v>52</v>
      </c>
      <c r="Q53" s="47">
        <v>37</v>
      </c>
      <c r="R53" s="47">
        <v>4</v>
      </c>
      <c r="S53" s="47">
        <v>6</v>
      </c>
      <c r="T53" s="47">
        <v>16</v>
      </c>
      <c r="U53" s="47"/>
      <c r="V53" s="129">
        <f t="shared" si="50"/>
        <v>26</v>
      </c>
      <c r="W53" s="154">
        <v>29</v>
      </c>
    </row>
    <row r="54" spans="1:23">
      <c r="A54" s="133" t="s">
        <v>257</v>
      </c>
      <c r="B54" s="129">
        <v>0</v>
      </c>
      <c r="C54" s="129">
        <v>0</v>
      </c>
      <c r="D54" s="129">
        <v>25</v>
      </c>
      <c r="E54" s="129">
        <v>12</v>
      </c>
      <c r="F54" s="129">
        <v>87</v>
      </c>
      <c r="G54" s="129">
        <v>40</v>
      </c>
      <c r="H54" s="129">
        <v>91</v>
      </c>
      <c r="I54" s="129">
        <v>44</v>
      </c>
      <c r="J54" s="129">
        <v>189</v>
      </c>
      <c r="K54" s="129">
        <v>91</v>
      </c>
      <c r="L54" s="129">
        <f t="shared" si="48"/>
        <v>392</v>
      </c>
      <c r="M54" s="145">
        <f t="shared" si="49"/>
        <v>187</v>
      </c>
      <c r="O54" s="133" t="s">
        <v>257</v>
      </c>
      <c r="P54" s="47">
        <v>22</v>
      </c>
      <c r="Q54" s="47">
        <v>19</v>
      </c>
      <c r="R54" s="47">
        <v>0</v>
      </c>
      <c r="S54" s="47">
        <v>9</v>
      </c>
      <c r="T54" s="47">
        <v>12</v>
      </c>
      <c r="U54" s="47">
        <v>0</v>
      </c>
      <c r="V54" s="129">
        <f t="shared" si="50"/>
        <v>21</v>
      </c>
      <c r="W54" s="154">
        <v>13</v>
      </c>
    </row>
    <row r="55" spans="1:23">
      <c r="A55" s="134" t="s">
        <v>20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29">
        <f t="shared" si="48"/>
        <v>0</v>
      </c>
      <c r="M55" s="145">
        <f t="shared" si="49"/>
        <v>0</v>
      </c>
      <c r="O55" s="134" t="s">
        <v>20</v>
      </c>
      <c r="P55" s="47"/>
      <c r="Q55" s="47"/>
      <c r="R55" s="47"/>
      <c r="S55" s="47"/>
      <c r="T55" s="47"/>
      <c r="U55" s="47"/>
      <c r="V55" s="129"/>
      <c r="W55" s="154"/>
    </row>
    <row r="56" spans="1:23">
      <c r="A56" s="128" t="s">
        <v>247</v>
      </c>
      <c r="B56" s="129">
        <v>27</v>
      </c>
      <c r="C56" s="129">
        <v>15</v>
      </c>
      <c r="D56" s="129">
        <v>330</v>
      </c>
      <c r="E56" s="129">
        <v>174</v>
      </c>
      <c r="F56" s="129">
        <v>298</v>
      </c>
      <c r="G56" s="129">
        <v>151</v>
      </c>
      <c r="H56" s="129">
        <v>124</v>
      </c>
      <c r="I56" s="129">
        <v>66</v>
      </c>
      <c r="J56" s="129">
        <v>103</v>
      </c>
      <c r="K56" s="129">
        <v>60</v>
      </c>
      <c r="L56" s="129">
        <f t="shared" si="48"/>
        <v>882</v>
      </c>
      <c r="M56" s="145">
        <f t="shared" si="49"/>
        <v>466</v>
      </c>
      <c r="O56" s="128" t="s">
        <v>247</v>
      </c>
      <c r="P56" s="47">
        <v>31</v>
      </c>
      <c r="Q56" s="47">
        <v>24</v>
      </c>
      <c r="R56" s="47">
        <v>0</v>
      </c>
      <c r="S56" s="47">
        <v>1</v>
      </c>
      <c r="T56" s="47">
        <v>14</v>
      </c>
      <c r="U56" s="47">
        <v>3</v>
      </c>
      <c r="V56" s="129">
        <f t="shared" si="50"/>
        <v>18</v>
      </c>
      <c r="W56" s="154">
        <v>18</v>
      </c>
    </row>
    <row r="57" spans="1:23">
      <c r="A57" s="128" t="s">
        <v>249</v>
      </c>
      <c r="B57" s="129">
        <v>0</v>
      </c>
      <c r="C57" s="129">
        <v>0</v>
      </c>
      <c r="D57" s="129">
        <v>149</v>
      </c>
      <c r="E57" s="129">
        <v>77</v>
      </c>
      <c r="F57" s="129">
        <v>774</v>
      </c>
      <c r="G57" s="129">
        <v>428</v>
      </c>
      <c r="H57" s="129">
        <v>765</v>
      </c>
      <c r="I57" s="129">
        <v>386</v>
      </c>
      <c r="J57" s="129">
        <v>555</v>
      </c>
      <c r="K57" s="129">
        <v>259</v>
      </c>
      <c r="L57" s="129">
        <f t="shared" si="48"/>
        <v>2243</v>
      </c>
      <c r="M57" s="145">
        <f t="shared" si="49"/>
        <v>1150</v>
      </c>
      <c r="O57" s="128" t="s">
        <v>249</v>
      </c>
      <c r="P57" s="47">
        <v>172</v>
      </c>
      <c r="Q57" s="47">
        <v>65</v>
      </c>
      <c r="R57" s="47">
        <v>0</v>
      </c>
      <c r="S57" s="47">
        <v>3</v>
      </c>
      <c r="T57" s="47">
        <v>62</v>
      </c>
      <c r="U57" s="47"/>
      <c r="V57" s="129">
        <f t="shared" si="50"/>
        <v>65</v>
      </c>
      <c r="W57" s="154">
        <v>58</v>
      </c>
    </row>
    <row r="58" spans="1:23">
      <c r="A58" s="128" t="s">
        <v>251</v>
      </c>
      <c r="B58" s="129">
        <v>0</v>
      </c>
      <c r="C58" s="129">
        <v>0</v>
      </c>
      <c r="D58" s="129">
        <v>0</v>
      </c>
      <c r="E58" s="129">
        <v>0</v>
      </c>
      <c r="F58" s="129">
        <v>105</v>
      </c>
      <c r="G58" s="129">
        <v>52</v>
      </c>
      <c r="H58" s="129">
        <v>246</v>
      </c>
      <c r="I58" s="129">
        <v>132</v>
      </c>
      <c r="J58" s="129">
        <v>261</v>
      </c>
      <c r="K58" s="129">
        <v>127</v>
      </c>
      <c r="L58" s="129">
        <f t="shared" si="48"/>
        <v>612</v>
      </c>
      <c r="M58" s="145">
        <f t="shared" si="49"/>
        <v>311</v>
      </c>
      <c r="O58" s="128" t="s">
        <v>251</v>
      </c>
      <c r="P58" s="47">
        <v>40</v>
      </c>
      <c r="Q58" s="47">
        <v>19</v>
      </c>
      <c r="R58" s="47">
        <v>0</v>
      </c>
      <c r="S58" s="47">
        <v>0</v>
      </c>
      <c r="T58" s="47">
        <v>18</v>
      </c>
      <c r="U58" s="47">
        <v>1</v>
      </c>
      <c r="V58" s="129">
        <f t="shared" si="50"/>
        <v>19</v>
      </c>
      <c r="W58" s="154">
        <v>16</v>
      </c>
    </row>
    <row r="59" spans="1:23">
      <c r="A59" s="128" t="s">
        <v>264</v>
      </c>
      <c r="B59" s="129">
        <v>0</v>
      </c>
      <c r="C59" s="129">
        <v>0</v>
      </c>
      <c r="D59" s="129">
        <v>0</v>
      </c>
      <c r="E59" s="129">
        <v>0</v>
      </c>
      <c r="F59" s="129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f t="shared" si="48"/>
        <v>0</v>
      </c>
      <c r="M59" s="145">
        <f t="shared" si="49"/>
        <v>0</v>
      </c>
      <c r="O59" s="128" t="s">
        <v>264</v>
      </c>
      <c r="P59" s="47"/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129"/>
      <c r="W59" s="154">
        <v>0</v>
      </c>
    </row>
    <row r="60" spans="1:23">
      <c r="A60" s="128" t="s">
        <v>253</v>
      </c>
      <c r="B60" s="129">
        <v>0</v>
      </c>
      <c r="C60" s="129">
        <v>0</v>
      </c>
      <c r="D60" s="129">
        <v>706</v>
      </c>
      <c r="E60" s="129">
        <v>349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f t="shared" si="48"/>
        <v>706</v>
      </c>
      <c r="M60" s="145">
        <f t="shared" si="49"/>
        <v>349</v>
      </c>
      <c r="O60" s="128" t="s">
        <v>253</v>
      </c>
      <c r="P60" s="47">
        <v>23</v>
      </c>
      <c r="Q60" s="47">
        <v>23</v>
      </c>
      <c r="R60" s="47">
        <v>0</v>
      </c>
      <c r="S60" s="47">
        <v>0</v>
      </c>
      <c r="T60" s="47">
        <v>23</v>
      </c>
      <c r="U60" s="47">
        <v>0</v>
      </c>
      <c r="V60" s="129">
        <f t="shared" si="50"/>
        <v>23</v>
      </c>
      <c r="W60" s="154">
        <v>23</v>
      </c>
    </row>
    <row r="61" spans="1:23">
      <c r="A61" s="128" t="s">
        <v>255</v>
      </c>
      <c r="B61" s="129">
        <v>0</v>
      </c>
      <c r="C61" s="129">
        <v>0</v>
      </c>
      <c r="D61" s="129">
        <v>515</v>
      </c>
      <c r="E61" s="129">
        <v>252</v>
      </c>
      <c r="F61" s="129">
        <v>373</v>
      </c>
      <c r="G61" s="129">
        <v>191</v>
      </c>
      <c r="H61" s="129">
        <v>423</v>
      </c>
      <c r="I61" s="129">
        <v>227</v>
      </c>
      <c r="J61" s="129">
        <v>293</v>
      </c>
      <c r="K61" s="129">
        <v>145</v>
      </c>
      <c r="L61" s="129">
        <f t="shared" si="48"/>
        <v>1604</v>
      </c>
      <c r="M61" s="145">
        <f t="shared" si="49"/>
        <v>815</v>
      </c>
      <c r="O61" s="128" t="s">
        <v>255</v>
      </c>
      <c r="P61" s="47">
        <v>89</v>
      </c>
      <c r="Q61" s="47">
        <v>46</v>
      </c>
      <c r="R61" s="47">
        <v>0</v>
      </c>
      <c r="S61" s="47">
        <v>1</v>
      </c>
      <c r="T61" s="47">
        <v>40</v>
      </c>
      <c r="U61" s="47">
        <v>2</v>
      </c>
      <c r="V61" s="129">
        <f t="shared" si="50"/>
        <v>43</v>
      </c>
      <c r="W61" s="154">
        <v>44</v>
      </c>
    </row>
    <row r="62" spans="1:23">
      <c r="A62" s="132" t="s">
        <v>21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29">
        <f t="shared" si="48"/>
        <v>0</v>
      </c>
      <c r="M62" s="145">
        <f t="shared" si="49"/>
        <v>0</v>
      </c>
      <c r="O62" s="132" t="s">
        <v>21</v>
      </c>
      <c r="P62" s="47"/>
      <c r="Q62" s="47"/>
      <c r="R62" s="47"/>
      <c r="S62" s="47"/>
      <c r="T62" s="47"/>
      <c r="U62" s="47"/>
      <c r="V62" s="129"/>
      <c r="W62" s="154"/>
    </row>
    <row r="63" spans="1:23">
      <c r="A63" s="128" t="s">
        <v>217</v>
      </c>
      <c r="B63" s="129">
        <v>11</v>
      </c>
      <c r="C63" s="129">
        <v>6</v>
      </c>
      <c r="D63" s="129">
        <v>290</v>
      </c>
      <c r="E63" s="129">
        <v>164</v>
      </c>
      <c r="F63" s="129">
        <v>0</v>
      </c>
      <c r="G63" s="129">
        <v>0</v>
      </c>
      <c r="H63" s="129">
        <v>40</v>
      </c>
      <c r="I63" s="129">
        <v>16</v>
      </c>
      <c r="J63" s="129">
        <v>20</v>
      </c>
      <c r="K63" s="129">
        <v>11</v>
      </c>
      <c r="L63" s="129">
        <f t="shared" si="48"/>
        <v>361</v>
      </c>
      <c r="M63" s="145">
        <f t="shared" si="49"/>
        <v>197</v>
      </c>
      <c r="O63" s="128" t="s">
        <v>217</v>
      </c>
      <c r="P63" s="47">
        <v>10</v>
      </c>
      <c r="Q63" s="47">
        <v>6</v>
      </c>
      <c r="R63" s="47">
        <v>2</v>
      </c>
      <c r="S63" s="47">
        <v>0</v>
      </c>
      <c r="T63" s="47">
        <v>7</v>
      </c>
      <c r="U63" s="47"/>
      <c r="V63" s="129">
        <f t="shared" si="50"/>
        <v>9</v>
      </c>
      <c r="W63" s="154">
        <v>5</v>
      </c>
    </row>
    <row r="64" spans="1:23">
      <c r="A64" s="128" t="s">
        <v>271</v>
      </c>
      <c r="B64" s="129">
        <v>0</v>
      </c>
      <c r="C64" s="129">
        <v>0</v>
      </c>
      <c r="D64" s="129">
        <v>0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f t="shared" si="48"/>
        <v>0</v>
      </c>
      <c r="M64" s="145">
        <f t="shared" si="49"/>
        <v>0</v>
      </c>
      <c r="O64" s="128" t="s">
        <v>271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129">
        <f t="shared" si="50"/>
        <v>0</v>
      </c>
      <c r="W64" s="154">
        <v>0</v>
      </c>
    </row>
    <row r="65" spans="1:23">
      <c r="A65" s="135" t="s">
        <v>273</v>
      </c>
      <c r="B65" s="129">
        <v>0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f t="shared" si="48"/>
        <v>0</v>
      </c>
      <c r="M65" s="145">
        <f t="shared" si="49"/>
        <v>0</v>
      </c>
      <c r="O65" s="135" t="s">
        <v>273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129">
        <f t="shared" si="50"/>
        <v>0</v>
      </c>
      <c r="W65" s="154">
        <v>0</v>
      </c>
    </row>
    <row r="66" spans="1:23" ht="14.4" thickBot="1">
      <c r="A66" s="136" t="s">
        <v>275</v>
      </c>
      <c r="B66" s="137">
        <v>0</v>
      </c>
      <c r="C66" s="137">
        <v>0</v>
      </c>
      <c r="D66" s="137">
        <v>50</v>
      </c>
      <c r="E66" s="137">
        <v>22</v>
      </c>
      <c r="F66" s="137">
        <v>0</v>
      </c>
      <c r="G66" s="137">
        <v>0</v>
      </c>
      <c r="H66" s="137">
        <v>0</v>
      </c>
      <c r="I66" s="137">
        <v>0</v>
      </c>
      <c r="J66" s="137">
        <v>98</v>
      </c>
      <c r="K66" s="137">
        <v>50</v>
      </c>
      <c r="L66" s="138">
        <f t="shared" si="48"/>
        <v>148</v>
      </c>
      <c r="M66" s="139">
        <f t="shared" si="49"/>
        <v>72</v>
      </c>
      <c r="O66" s="136" t="s">
        <v>275</v>
      </c>
      <c r="P66" s="146">
        <v>2</v>
      </c>
      <c r="Q66" s="146">
        <v>2</v>
      </c>
      <c r="R66" s="146">
        <v>0</v>
      </c>
      <c r="S66" s="146">
        <v>1</v>
      </c>
      <c r="T66" s="146">
        <v>1</v>
      </c>
      <c r="U66" s="146">
        <v>0</v>
      </c>
      <c r="V66" s="137">
        <f t="shared" si="50"/>
        <v>2</v>
      </c>
      <c r="W66" s="155">
        <v>2</v>
      </c>
    </row>
    <row r="67" spans="1:23" ht="15" customHeight="1">
      <c r="A67" s="672" t="s">
        <v>410</v>
      </c>
      <c r="B67" s="672"/>
      <c r="C67" s="672"/>
      <c r="D67" s="672"/>
      <c r="E67" s="672"/>
      <c r="F67" s="672"/>
      <c r="G67" s="672"/>
      <c r="H67" s="672"/>
      <c r="I67" s="672"/>
      <c r="J67" s="672"/>
      <c r="K67" s="672"/>
      <c r="L67" s="672"/>
      <c r="M67" s="672"/>
      <c r="O67" s="665" t="s">
        <v>404</v>
      </c>
      <c r="P67" s="665"/>
      <c r="Q67" s="665"/>
      <c r="R67" s="665"/>
      <c r="S67" s="665"/>
      <c r="T67" s="665"/>
      <c r="U67" s="665"/>
      <c r="V67" s="665"/>
      <c r="W67" s="665"/>
    </row>
    <row r="68" spans="1:23" ht="15" customHeight="1">
      <c r="A68" s="665" t="s">
        <v>3</v>
      </c>
      <c r="B68" s="665"/>
      <c r="C68" s="665"/>
      <c r="D68" s="665"/>
      <c r="E68" s="665"/>
      <c r="F68" s="665"/>
      <c r="G68" s="665"/>
      <c r="H68" s="665"/>
      <c r="I68" s="665"/>
      <c r="J68" s="665"/>
      <c r="K68" s="665"/>
      <c r="L68" s="665"/>
      <c r="M68" s="665"/>
      <c r="O68" s="653" t="s">
        <v>3</v>
      </c>
      <c r="P68" s="654"/>
      <c r="Q68" s="654"/>
      <c r="R68" s="654"/>
      <c r="S68" s="654"/>
      <c r="T68" s="654"/>
      <c r="U68" s="654"/>
      <c r="V68" s="654"/>
      <c r="W68" s="654"/>
    </row>
    <row r="69" spans="1:23" ht="1.5" customHeight="1" thickBot="1"/>
    <row r="70" spans="1:23" ht="15" customHeight="1">
      <c r="A70" s="676" t="s">
        <v>233</v>
      </c>
      <c r="B70" s="688" t="s">
        <v>222</v>
      </c>
      <c r="C70" s="688"/>
      <c r="D70" s="688" t="s">
        <v>223</v>
      </c>
      <c r="E70" s="688"/>
      <c r="F70" s="688" t="s">
        <v>224</v>
      </c>
      <c r="G70" s="688"/>
      <c r="H70" s="688" t="s">
        <v>225</v>
      </c>
      <c r="I70" s="688"/>
      <c r="J70" s="688" t="s">
        <v>226</v>
      </c>
      <c r="K70" s="689"/>
      <c r="L70" s="690" t="s">
        <v>9</v>
      </c>
      <c r="M70" s="691"/>
      <c r="O70" s="655" t="s">
        <v>40</v>
      </c>
      <c r="P70" s="657" t="s">
        <v>219</v>
      </c>
      <c r="Q70" s="657" t="s">
        <v>230</v>
      </c>
      <c r="R70" s="659" t="s">
        <v>231</v>
      </c>
      <c r="S70" s="660"/>
      <c r="T70" s="660"/>
      <c r="U70" s="660"/>
      <c r="V70" s="661" t="s">
        <v>381</v>
      </c>
      <c r="W70" s="663" t="s">
        <v>232</v>
      </c>
    </row>
    <row r="71" spans="1:23" ht="41.4">
      <c r="A71" s="677"/>
      <c r="B71" s="343" t="s">
        <v>14</v>
      </c>
      <c r="C71" s="343" t="s">
        <v>15</v>
      </c>
      <c r="D71" s="343" t="s">
        <v>14</v>
      </c>
      <c r="E71" s="343" t="s">
        <v>15</v>
      </c>
      <c r="F71" s="343" t="s">
        <v>14</v>
      </c>
      <c r="G71" s="343" t="s">
        <v>15</v>
      </c>
      <c r="H71" s="343" t="s">
        <v>14</v>
      </c>
      <c r="I71" s="343" t="s">
        <v>15</v>
      </c>
      <c r="J71" s="343" t="s">
        <v>14</v>
      </c>
      <c r="K71" s="343" t="s">
        <v>15</v>
      </c>
      <c r="L71" s="343" t="s">
        <v>14</v>
      </c>
      <c r="M71" s="344" t="s">
        <v>15</v>
      </c>
      <c r="O71" s="656"/>
      <c r="P71" s="658"/>
      <c r="Q71" s="658"/>
      <c r="R71" s="43" t="s">
        <v>227</v>
      </c>
      <c r="S71" s="43" t="s">
        <v>234</v>
      </c>
      <c r="T71" s="43" t="s">
        <v>235</v>
      </c>
      <c r="U71" s="43" t="s">
        <v>236</v>
      </c>
      <c r="V71" s="662"/>
      <c r="W71" s="664"/>
    </row>
    <row r="72" spans="1:23">
      <c r="A72" s="132" t="s">
        <v>22</v>
      </c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9"/>
      <c r="O72" s="151" t="s">
        <v>22</v>
      </c>
      <c r="P72" s="356"/>
      <c r="Q72" s="356"/>
      <c r="R72" s="356"/>
      <c r="S72" s="356"/>
      <c r="T72" s="356"/>
      <c r="U72" s="356"/>
      <c r="V72" s="356"/>
      <c r="W72" s="357"/>
    </row>
    <row r="73" spans="1:23">
      <c r="A73" s="128" t="s">
        <v>277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71">
        <f t="shared" ref="L73:L103" si="51">+B73+D73+F73+H73+J73</f>
        <v>0</v>
      </c>
      <c r="M73" s="476">
        <f t="shared" ref="M73:M103" si="52">+C73+E73+G73+I73+K73</f>
        <v>0</v>
      </c>
      <c r="O73" s="128" t="s">
        <v>277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5"/>
      <c r="V73" s="97">
        <f t="shared" ref="V73:V103" si="53">SUM(R73:U73)</f>
        <v>0</v>
      </c>
      <c r="W73" s="153">
        <v>0</v>
      </c>
    </row>
    <row r="74" spans="1:23">
      <c r="A74" s="128" t="s">
        <v>278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71">
        <f t="shared" si="51"/>
        <v>0</v>
      </c>
      <c r="M74" s="476">
        <f t="shared" si="52"/>
        <v>0</v>
      </c>
      <c r="O74" s="128" t="s">
        <v>278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/>
      <c r="V74" s="129">
        <f t="shared" si="53"/>
        <v>0</v>
      </c>
      <c r="W74" s="154">
        <v>0</v>
      </c>
    </row>
    <row r="75" spans="1:23">
      <c r="A75" s="128" t="s">
        <v>279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71">
        <f t="shared" si="51"/>
        <v>0</v>
      </c>
      <c r="M75" s="476">
        <f t="shared" si="52"/>
        <v>0</v>
      </c>
      <c r="O75" s="128" t="s">
        <v>279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/>
      <c r="V75" s="129">
        <f t="shared" si="53"/>
        <v>0</v>
      </c>
      <c r="W75" s="154"/>
    </row>
    <row r="76" spans="1:23">
      <c r="A76" s="132" t="s">
        <v>23</v>
      </c>
      <c r="B76" s="471"/>
      <c r="C76" s="471"/>
      <c r="D76" s="471"/>
      <c r="E76" s="471"/>
      <c r="F76" s="471"/>
      <c r="G76" s="471"/>
      <c r="H76" s="471"/>
      <c r="I76" s="471"/>
      <c r="J76" s="471"/>
      <c r="K76" s="471"/>
      <c r="L76" s="471">
        <f t="shared" si="51"/>
        <v>0</v>
      </c>
      <c r="M76" s="476">
        <f t="shared" si="52"/>
        <v>0</v>
      </c>
      <c r="O76" s="132" t="s">
        <v>23</v>
      </c>
      <c r="P76" s="47"/>
      <c r="Q76" s="47"/>
      <c r="R76" s="47"/>
      <c r="S76" s="47"/>
      <c r="T76" s="47"/>
      <c r="U76" s="47"/>
      <c r="V76" s="129"/>
      <c r="W76" s="154"/>
    </row>
    <row r="77" spans="1:23">
      <c r="A77" s="128" t="s">
        <v>280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71">
        <f t="shared" si="51"/>
        <v>0</v>
      </c>
      <c r="M77" s="476">
        <f t="shared" si="52"/>
        <v>0</v>
      </c>
      <c r="O77" s="128" t="s">
        <v>280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129">
        <f t="shared" si="53"/>
        <v>0</v>
      </c>
      <c r="W77" s="154">
        <v>0</v>
      </c>
    </row>
    <row r="78" spans="1:23">
      <c r="A78" s="128" t="s">
        <v>282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71">
        <f t="shared" si="51"/>
        <v>0</v>
      </c>
      <c r="M78" s="476">
        <f t="shared" si="52"/>
        <v>0</v>
      </c>
      <c r="O78" s="128" t="s">
        <v>282</v>
      </c>
      <c r="P78" s="47">
        <v>0</v>
      </c>
      <c r="Q78" s="47"/>
      <c r="R78" s="47">
        <v>0</v>
      </c>
      <c r="S78" s="47">
        <v>0</v>
      </c>
      <c r="T78" s="47">
        <v>0</v>
      </c>
      <c r="U78" s="47"/>
      <c r="V78" s="129">
        <f t="shared" si="53"/>
        <v>0</v>
      </c>
      <c r="W78" s="154"/>
    </row>
    <row r="79" spans="1:23">
      <c r="A79" s="128" t="s">
        <v>283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71">
        <f t="shared" si="51"/>
        <v>0</v>
      </c>
      <c r="M79" s="476">
        <f t="shared" si="52"/>
        <v>0</v>
      </c>
      <c r="O79" s="128" t="s">
        <v>283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/>
      <c r="V79" s="129">
        <f t="shared" si="53"/>
        <v>0</v>
      </c>
      <c r="W79" s="154">
        <v>0</v>
      </c>
    </row>
    <row r="80" spans="1:23">
      <c r="A80" s="128" t="s">
        <v>285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71">
        <f t="shared" si="51"/>
        <v>0</v>
      </c>
      <c r="M80" s="476">
        <f t="shared" si="52"/>
        <v>0</v>
      </c>
      <c r="O80" s="128" t="s">
        <v>285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129">
        <f t="shared" si="53"/>
        <v>0</v>
      </c>
      <c r="W80" s="154">
        <v>0</v>
      </c>
    </row>
    <row r="81" spans="1:23">
      <c r="A81" s="128" t="s">
        <v>256</v>
      </c>
      <c r="B81" s="346">
        <v>0</v>
      </c>
      <c r="C81" s="346">
        <v>0</v>
      </c>
      <c r="D81" s="346">
        <v>0</v>
      </c>
      <c r="E81" s="346">
        <v>0</v>
      </c>
      <c r="F81" s="346">
        <v>198</v>
      </c>
      <c r="G81" s="346">
        <v>95</v>
      </c>
      <c r="H81" s="346">
        <v>587</v>
      </c>
      <c r="I81" s="346">
        <v>332</v>
      </c>
      <c r="J81" s="346">
        <v>248</v>
      </c>
      <c r="K81" s="346">
        <v>129</v>
      </c>
      <c r="L81" s="346">
        <f t="shared" si="51"/>
        <v>1033</v>
      </c>
      <c r="M81" s="477">
        <f t="shared" si="52"/>
        <v>556</v>
      </c>
      <c r="O81" s="128" t="s">
        <v>256</v>
      </c>
      <c r="P81" s="47">
        <v>23</v>
      </c>
      <c r="Q81" s="47">
        <v>20</v>
      </c>
      <c r="R81" s="47">
        <v>0</v>
      </c>
      <c r="S81" s="47">
        <v>3</v>
      </c>
      <c r="T81" s="47">
        <v>11</v>
      </c>
      <c r="U81" s="47">
        <v>6</v>
      </c>
      <c r="V81" s="129">
        <f t="shared" si="53"/>
        <v>20</v>
      </c>
      <c r="W81" s="154">
        <v>18</v>
      </c>
    </row>
    <row r="82" spans="1:23">
      <c r="A82" s="128" t="s">
        <v>258</v>
      </c>
      <c r="B82" s="346">
        <v>20</v>
      </c>
      <c r="C82" s="346">
        <v>12</v>
      </c>
      <c r="D82" s="346">
        <v>142</v>
      </c>
      <c r="E82" s="346">
        <v>69</v>
      </c>
      <c r="F82" s="346">
        <v>63</v>
      </c>
      <c r="G82" s="346">
        <v>34</v>
      </c>
      <c r="H82" s="346">
        <v>105</v>
      </c>
      <c r="I82" s="346">
        <v>61</v>
      </c>
      <c r="J82" s="346">
        <v>58</v>
      </c>
      <c r="K82" s="346">
        <v>23</v>
      </c>
      <c r="L82" s="346">
        <f t="shared" si="51"/>
        <v>388</v>
      </c>
      <c r="M82" s="477">
        <f t="shared" si="52"/>
        <v>199</v>
      </c>
      <c r="O82" s="128" t="s">
        <v>258</v>
      </c>
      <c r="P82" s="47">
        <v>13</v>
      </c>
      <c r="Q82" s="47">
        <v>5</v>
      </c>
      <c r="R82" s="47">
        <v>0</v>
      </c>
      <c r="S82" s="47">
        <v>1</v>
      </c>
      <c r="T82" s="47">
        <v>12</v>
      </c>
      <c r="U82" s="47">
        <v>0</v>
      </c>
      <c r="V82" s="129">
        <f t="shared" si="53"/>
        <v>13</v>
      </c>
      <c r="W82" s="154">
        <v>5</v>
      </c>
    </row>
    <row r="83" spans="1:23">
      <c r="A83" s="128" t="s">
        <v>287</v>
      </c>
      <c r="B83" s="346">
        <v>0</v>
      </c>
      <c r="C83" s="346">
        <v>0</v>
      </c>
      <c r="D83" s="346">
        <v>0</v>
      </c>
      <c r="E83" s="346">
        <v>0</v>
      </c>
      <c r="F83" s="346">
        <v>0</v>
      </c>
      <c r="G83" s="346">
        <v>0</v>
      </c>
      <c r="H83" s="346">
        <v>0</v>
      </c>
      <c r="I83" s="346">
        <v>0</v>
      </c>
      <c r="J83" s="346">
        <v>0</v>
      </c>
      <c r="K83" s="346">
        <v>0</v>
      </c>
      <c r="L83" s="346">
        <f t="shared" si="51"/>
        <v>0</v>
      </c>
      <c r="M83" s="477">
        <f t="shared" si="52"/>
        <v>0</v>
      </c>
      <c r="O83" s="128" t="s">
        <v>287</v>
      </c>
      <c r="P83" s="47"/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129">
        <f t="shared" si="53"/>
        <v>0</v>
      </c>
      <c r="W83" s="154">
        <v>0</v>
      </c>
    </row>
    <row r="84" spans="1:23">
      <c r="A84" s="128" t="s">
        <v>289</v>
      </c>
      <c r="B84" s="346">
        <v>0</v>
      </c>
      <c r="C84" s="346">
        <v>0</v>
      </c>
      <c r="D84" s="346">
        <v>190</v>
      </c>
      <c r="E84" s="346">
        <v>101</v>
      </c>
      <c r="F84" s="346">
        <v>75</v>
      </c>
      <c r="G84" s="346">
        <v>45</v>
      </c>
      <c r="H84" s="346">
        <v>117</v>
      </c>
      <c r="I84" s="346">
        <v>51</v>
      </c>
      <c r="J84" s="346">
        <v>111</v>
      </c>
      <c r="K84" s="346">
        <v>55</v>
      </c>
      <c r="L84" s="346">
        <f t="shared" si="51"/>
        <v>493</v>
      </c>
      <c r="M84" s="477">
        <f t="shared" si="52"/>
        <v>252</v>
      </c>
      <c r="O84" s="128" t="s">
        <v>289</v>
      </c>
      <c r="P84" s="47">
        <v>9</v>
      </c>
      <c r="Q84" s="47">
        <v>10</v>
      </c>
      <c r="R84" s="47">
        <v>6</v>
      </c>
      <c r="S84" s="47">
        <v>0</v>
      </c>
      <c r="T84" s="47">
        <v>2</v>
      </c>
      <c r="U84" s="47">
        <v>0</v>
      </c>
      <c r="V84" s="129">
        <f t="shared" si="53"/>
        <v>8</v>
      </c>
      <c r="W84" s="154">
        <v>4</v>
      </c>
    </row>
    <row r="85" spans="1:23">
      <c r="A85" s="128" t="s">
        <v>218</v>
      </c>
      <c r="B85" s="346"/>
      <c r="C85" s="346"/>
      <c r="D85" s="346"/>
      <c r="E85" s="346"/>
      <c r="F85" s="346"/>
      <c r="G85" s="346"/>
      <c r="H85" s="346"/>
      <c r="I85" s="346"/>
      <c r="J85" s="346"/>
      <c r="K85" s="346"/>
      <c r="L85" s="346">
        <f t="shared" si="51"/>
        <v>0</v>
      </c>
      <c r="M85" s="477">
        <f t="shared" si="52"/>
        <v>0</v>
      </c>
      <c r="O85" s="128" t="s">
        <v>218</v>
      </c>
      <c r="P85" s="47"/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129">
        <f t="shared" si="53"/>
        <v>0</v>
      </c>
      <c r="W85" s="154">
        <v>0</v>
      </c>
    </row>
    <row r="86" spans="1:23">
      <c r="A86" s="132" t="s">
        <v>24</v>
      </c>
      <c r="B86" s="471"/>
      <c r="C86" s="471"/>
      <c r="D86" s="471"/>
      <c r="E86" s="471"/>
      <c r="F86" s="471"/>
      <c r="G86" s="471"/>
      <c r="H86" s="471"/>
      <c r="I86" s="471"/>
      <c r="J86" s="471"/>
      <c r="K86" s="471"/>
      <c r="L86" s="346">
        <f t="shared" si="51"/>
        <v>0</v>
      </c>
      <c r="M86" s="477">
        <f t="shared" si="52"/>
        <v>0</v>
      </c>
      <c r="O86" s="132" t="s">
        <v>24</v>
      </c>
      <c r="P86" s="47"/>
      <c r="Q86" s="47"/>
      <c r="R86" s="47"/>
      <c r="S86" s="47"/>
      <c r="T86" s="47"/>
      <c r="U86" s="47"/>
      <c r="V86" s="129"/>
      <c r="W86" s="154"/>
    </row>
    <row r="87" spans="1:23">
      <c r="A87" s="128" t="s">
        <v>259</v>
      </c>
      <c r="B87" s="346">
        <v>0</v>
      </c>
      <c r="C87" s="346">
        <v>0</v>
      </c>
      <c r="D87" s="346">
        <v>368</v>
      </c>
      <c r="E87" s="346">
        <v>198</v>
      </c>
      <c r="F87" s="346">
        <v>0</v>
      </c>
      <c r="G87" s="346">
        <v>0</v>
      </c>
      <c r="H87" s="346">
        <v>30</v>
      </c>
      <c r="I87" s="346">
        <v>16</v>
      </c>
      <c r="J87" s="346">
        <v>0</v>
      </c>
      <c r="K87" s="346"/>
      <c r="L87" s="346">
        <f t="shared" si="51"/>
        <v>398</v>
      </c>
      <c r="M87" s="477">
        <f t="shared" si="52"/>
        <v>214</v>
      </c>
      <c r="O87" s="128" t="s">
        <v>259</v>
      </c>
      <c r="P87" s="47">
        <v>8</v>
      </c>
      <c r="Q87" s="47">
        <v>8</v>
      </c>
      <c r="R87" s="47">
        <v>0</v>
      </c>
      <c r="S87" s="47">
        <v>2</v>
      </c>
      <c r="T87" s="47">
        <v>6</v>
      </c>
      <c r="U87" s="47">
        <v>0</v>
      </c>
      <c r="V87" s="129">
        <f t="shared" si="53"/>
        <v>8</v>
      </c>
      <c r="W87" s="154">
        <v>8</v>
      </c>
    </row>
    <row r="88" spans="1:23">
      <c r="A88" s="128" t="s">
        <v>261</v>
      </c>
      <c r="B88" s="346">
        <v>0</v>
      </c>
      <c r="C88" s="346">
        <v>0</v>
      </c>
      <c r="D88" s="346">
        <v>197</v>
      </c>
      <c r="E88" s="346">
        <v>100</v>
      </c>
      <c r="F88" s="346">
        <v>100</v>
      </c>
      <c r="G88" s="346">
        <v>52</v>
      </c>
      <c r="H88" s="346">
        <v>263</v>
      </c>
      <c r="I88" s="346">
        <v>145</v>
      </c>
      <c r="J88" s="346">
        <v>272</v>
      </c>
      <c r="K88" s="346">
        <v>154</v>
      </c>
      <c r="L88" s="346">
        <f t="shared" si="51"/>
        <v>832</v>
      </c>
      <c r="M88" s="477">
        <f t="shared" si="52"/>
        <v>451</v>
      </c>
      <c r="O88" s="128" t="s">
        <v>261</v>
      </c>
      <c r="P88" s="47">
        <v>19</v>
      </c>
      <c r="Q88" s="47">
        <v>16</v>
      </c>
      <c r="R88" s="47">
        <v>3</v>
      </c>
      <c r="S88" s="47">
        <v>1</v>
      </c>
      <c r="T88" s="47">
        <v>13</v>
      </c>
      <c r="U88" s="47"/>
      <c r="V88" s="129">
        <f t="shared" si="53"/>
        <v>17</v>
      </c>
      <c r="W88" s="154">
        <v>14</v>
      </c>
    </row>
    <row r="89" spans="1:23">
      <c r="A89" s="128" t="s">
        <v>262</v>
      </c>
      <c r="B89" s="346">
        <v>0</v>
      </c>
      <c r="C89" s="346">
        <v>0</v>
      </c>
      <c r="D89" s="346">
        <v>30</v>
      </c>
      <c r="E89" s="346">
        <v>13</v>
      </c>
      <c r="F89" s="346">
        <v>0</v>
      </c>
      <c r="G89" s="346">
        <v>0</v>
      </c>
      <c r="H89" s="346">
        <v>0</v>
      </c>
      <c r="I89" s="346">
        <v>0</v>
      </c>
      <c r="J89" s="346">
        <v>0</v>
      </c>
      <c r="K89" s="346"/>
      <c r="L89" s="346">
        <f t="shared" si="51"/>
        <v>30</v>
      </c>
      <c r="M89" s="477">
        <f t="shared" si="52"/>
        <v>13</v>
      </c>
      <c r="O89" s="128" t="s">
        <v>262</v>
      </c>
      <c r="P89" s="47">
        <v>1</v>
      </c>
      <c r="Q89" s="47">
        <v>1</v>
      </c>
      <c r="R89" s="47">
        <v>0</v>
      </c>
      <c r="S89" s="47">
        <v>0</v>
      </c>
      <c r="T89" s="47">
        <v>1</v>
      </c>
      <c r="U89" s="47">
        <v>0</v>
      </c>
      <c r="V89" s="129">
        <f t="shared" si="53"/>
        <v>1</v>
      </c>
      <c r="W89" s="154">
        <v>1</v>
      </c>
    </row>
    <row r="90" spans="1:23">
      <c r="A90" s="128" t="s">
        <v>263</v>
      </c>
      <c r="B90" s="346">
        <v>0</v>
      </c>
      <c r="C90" s="346">
        <v>0</v>
      </c>
      <c r="D90" s="346">
        <v>651</v>
      </c>
      <c r="E90" s="346">
        <v>350</v>
      </c>
      <c r="F90" s="346">
        <v>0</v>
      </c>
      <c r="G90" s="346">
        <v>0</v>
      </c>
      <c r="H90" s="346">
        <v>0</v>
      </c>
      <c r="I90" s="346">
        <v>0</v>
      </c>
      <c r="J90" s="346">
        <v>0</v>
      </c>
      <c r="K90" s="346"/>
      <c r="L90" s="346">
        <f t="shared" si="51"/>
        <v>651</v>
      </c>
      <c r="M90" s="477">
        <f t="shared" si="52"/>
        <v>350</v>
      </c>
      <c r="O90" s="128" t="s">
        <v>263</v>
      </c>
      <c r="P90" s="47">
        <v>10</v>
      </c>
      <c r="Q90" s="47">
        <v>9</v>
      </c>
      <c r="R90" s="47">
        <v>0</v>
      </c>
      <c r="S90" s="47">
        <v>3</v>
      </c>
      <c r="T90" s="47">
        <v>7</v>
      </c>
      <c r="U90" s="47">
        <v>0</v>
      </c>
      <c r="V90" s="129">
        <f t="shared" si="53"/>
        <v>10</v>
      </c>
      <c r="W90" s="154">
        <v>8</v>
      </c>
    </row>
    <row r="91" spans="1:23">
      <c r="A91" s="128" t="s">
        <v>265</v>
      </c>
      <c r="B91" s="346">
        <v>0</v>
      </c>
      <c r="C91" s="346">
        <v>0</v>
      </c>
      <c r="D91" s="346">
        <v>55</v>
      </c>
      <c r="E91" s="346">
        <v>34</v>
      </c>
      <c r="F91" s="346">
        <v>0</v>
      </c>
      <c r="G91" s="346">
        <v>0</v>
      </c>
      <c r="H91" s="346">
        <v>0</v>
      </c>
      <c r="I91" s="346">
        <v>0</v>
      </c>
      <c r="J91" s="346">
        <v>63</v>
      </c>
      <c r="K91" s="346">
        <v>30</v>
      </c>
      <c r="L91" s="346">
        <f t="shared" si="51"/>
        <v>118</v>
      </c>
      <c r="M91" s="477">
        <f t="shared" si="52"/>
        <v>64</v>
      </c>
      <c r="O91" s="128" t="s">
        <v>265</v>
      </c>
      <c r="P91" s="47">
        <v>2</v>
      </c>
      <c r="Q91" s="47">
        <v>2</v>
      </c>
      <c r="R91" s="47">
        <v>1</v>
      </c>
      <c r="S91" s="47">
        <v>1</v>
      </c>
      <c r="T91" s="47">
        <v>0</v>
      </c>
      <c r="U91" s="47">
        <v>0</v>
      </c>
      <c r="V91" s="129">
        <f t="shared" si="53"/>
        <v>2</v>
      </c>
      <c r="W91" s="154">
        <v>2</v>
      </c>
    </row>
    <row r="92" spans="1:23">
      <c r="A92" s="132" t="s">
        <v>25</v>
      </c>
      <c r="B92" s="471"/>
      <c r="C92" s="471"/>
      <c r="D92" s="471"/>
      <c r="E92" s="471"/>
      <c r="F92" s="471"/>
      <c r="G92" s="471"/>
      <c r="H92" s="471"/>
      <c r="I92" s="471"/>
      <c r="J92" s="471"/>
      <c r="K92" s="471"/>
      <c r="L92" s="346">
        <f t="shared" si="51"/>
        <v>0</v>
      </c>
      <c r="M92" s="477">
        <f t="shared" si="52"/>
        <v>0</v>
      </c>
      <c r="O92" s="132" t="s">
        <v>25</v>
      </c>
      <c r="P92" s="47"/>
      <c r="Q92" s="47"/>
      <c r="R92" s="47"/>
      <c r="S92" s="47"/>
      <c r="T92" s="47"/>
      <c r="U92" s="47"/>
      <c r="V92" s="129"/>
      <c r="W92" s="154"/>
    </row>
    <row r="93" spans="1:23">
      <c r="A93" s="128" t="s">
        <v>296</v>
      </c>
      <c r="B93" s="471"/>
      <c r="C93" s="471"/>
      <c r="D93" s="471"/>
      <c r="E93" s="471"/>
      <c r="F93" s="471"/>
      <c r="G93" s="471"/>
      <c r="H93" s="471"/>
      <c r="I93" s="471"/>
      <c r="J93" s="471"/>
      <c r="K93" s="471"/>
      <c r="L93" s="346">
        <f t="shared" si="51"/>
        <v>0</v>
      </c>
      <c r="M93" s="477">
        <f t="shared" si="52"/>
        <v>0</v>
      </c>
      <c r="O93" s="128" t="s">
        <v>296</v>
      </c>
      <c r="P93" s="47"/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129">
        <f t="shared" si="53"/>
        <v>0</v>
      </c>
      <c r="W93" s="154">
        <v>0</v>
      </c>
    </row>
    <row r="94" spans="1:23">
      <c r="A94" s="128" t="s">
        <v>266</v>
      </c>
      <c r="B94" s="346">
        <v>0</v>
      </c>
      <c r="C94" s="346">
        <v>0</v>
      </c>
      <c r="D94" s="346">
        <v>63</v>
      </c>
      <c r="E94" s="346">
        <v>29</v>
      </c>
      <c r="F94" s="346">
        <v>36</v>
      </c>
      <c r="G94" s="346">
        <v>16</v>
      </c>
      <c r="H94" s="346">
        <v>81</v>
      </c>
      <c r="I94" s="346">
        <v>44</v>
      </c>
      <c r="J94" s="346">
        <v>242</v>
      </c>
      <c r="K94" s="346">
        <v>117</v>
      </c>
      <c r="L94" s="346">
        <f t="shared" si="51"/>
        <v>422</v>
      </c>
      <c r="M94" s="477">
        <f t="shared" si="52"/>
        <v>206</v>
      </c>
      <c r="O94" s="128" t="s">
        <v>266</v>
      </c>
      <c r="P94" s="47">
        <v>20</v>
      </c>
      <c r="Q94" s="47">
        <v>13</v>
      </c>
      <c r="R94" s="47">
        <v>0</v>
      </c>
      <c r="S94" s="47">
        <v>0</v>
      </c>
      <c r="T94" s="47">
        <v>12</v>
      </c>
      <c r="U94" s="47">
        <v>3</v>
      </c>
      <c r="V94" s="129">
        <f t="shared" si="53"/>
        <v>15</v>
      </c>
      <c r="W94" s="154">
        <v>10</v>
      </c>
    </row>
    <row r="95" spans="1:23">
      <c r="A95" s="128" t="s">
        <v>267</v>
      </c>
      <c r="B95" s="346">
        <v>0</v>
      </c>
      <c r="C95" s="346">
        <v>0</v>
      </c>
      <c r="D95" s="346">
        <v>0</v>
      </c>
      <c r="E95" s="346">
        <v>0</v>
      </c>
      <c r="F95" s="346">
        <v>14</v>
      </c>
      <c r="G95" s="346">
        <v>8</v>
      </c>
      <c r="H95" s="346">
        <v>17</v>
      </c>
      <c r="I95" s="346">
        <v>9</v>
      </c>
      <c r="J95" s="346">
        <v>15</v>
      </c>
      <c r="K95" s="346">
        <v>8</v>
      </c>
      <c r="L95" s="346">
        <f t="shared" si="51"/>
        <v>46</v>
      </c>
      <c r="M95" s="477">
        <f t="shared" si="52"/>
        <v>25</v>
      </c>
      <c r="O95" s="128" t="s">
        <v>267</v>
      </c>
      <c r="P95" s="47">
        <v>3</v>
      </c>
      <c r="Q95" s="47">
        <v>1</v>
      </c>
      <c r="R95" s="47">
        <v>0</v>
      </c>
      <c r="S95" s="47">
        <v>0</v>
      </c>
      <c r="T95" s="47">
        <v>1</v>
      </c>
      <c r="U95" s="47">
        <v>0</v>
      </c>
      <c r="V95" s="129">
        <f t="shared" si="53"/>
        <v>1</v>
      </c>
      <c r="W95" s="154">
        <v>1</v>
      </c>
    </row>
    <row r="96" spans="1:23">
      <c r="A96" s="128" t="s">
        <v>299</v>
      </c>
      <c r="B96" s="346"/>
      <c r="C96" s="346"/>
      <c r="D96" s="346"/>
      <c r="E96" s="346"/>
      <c r="F96" s="346"/>
      <c r="G96" s="346"/>
      <c r="H96" s="346"/>
      <c r="I96" s="346"/>
      <c r="J96" s="346"/>
      <c r="K96" s="346"/>
      <c r="L96" s="346">
        <f t="shared" si="51"/>
        <v>0</v>
      </c>
      <c r="M96" s="477">
        <f t="shared" si="52"/>
        <v>0</v>
      </c>
      <c r="O96" s="128" t="s">
        <v>299</v>
      </c>
      <c r="P96" s="47"/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129">
        <f t="shared" si="53"/>
        <v>0</v>
      </c>
      <c r="W96" s="154">
        <v>0</v>
      </c>
    </row>
    <row r="97" spans="1:23">
      <c r="A97" s="128" t="s">
        <v>268</v>
      </c>
      <c r="B97" s="346">
        <v>0</v>
      </c>
      <c r="C97" s="346">
        <v>0</v>
      </c>
      <c r="D97" s="346">
        <v>70</v>
      </c>
      <c r="E97" s="346">
        <v>37</v>
      </c>
      <c r="F97" s="346">
        <v>284</v>
      </c>
      <c r="G97" s="346">
        <v>141</v>
      </c>
      <c r="H97" s="346">
        <v>287</v>
      </c>
      <c r="I97" s="346">
        <v>163</v>
      </c>
      <c r="J97" s="346">
        <v>237</v>
      </c>
      <c r="K97" s="346">
        <v>120</v>
      </c>
      <c r="L97" s="346">
        <f t="shared" si="51"/>
        <v>878</v>
      </c>
      <c r="M97" s="477">
        <f t="shared" si="52"/>
        <v>461</v>
      </c>
      <c r="O97" s="128" t="s">
        <v>268</v>
      </c>
      <c r="P97" s="47">
        <v>21</v>
      </c>
      <c r="Q97" s="47">
        <v>21</v>
      </c>
      <c r="R97" s="47">
        <v>14</v>
      </c>
      <c r="S97" s="47">
        <v>0</v>
      </c>
      <c r="T97" s="47">
        <v>19</v>
      </c>
      <c r="U97" s="47">
        <v>0</v>
      </c>
      <c r="V97" s="129">
        <f t="shared" si="53"/>
        <v>33</v>
      </c>
      <c r="W97" s="154">
        <v>2</v>
      </c>
    </row>
    <row r="98" spans="1:23">
      <c r="A98" s="128" t="s">
        <v>270</v>
      </c>
      <c r="B98" s="346">
        <v>0</v>
      </c>
      <c r="C98" s="346">
        <v>0</v>
      </c>
      <c r="D98" s="346">
        <v>0</v>
      </c>
      <c r="E98" s="346">
        <v>0</v>
      </c>
      <c r="F98" s="346">
        <v>28</v>
      </c>
      <c r="G98" s="346">
        <v>19</v>
      </c>
      <c r="H98" s="346">
        <v>23</v>
      </c>
      <c r="I98" s="346">
        <v>11</v>
      </c>
      <c r="J98" s="346">
        <v>36</v>
      </c>
      <c r="K98" s="346">
        <v>18</v>
      </c>
      <c r="L98" s="346">
        <f t="shared" si="51"/>
        <v>87</v>
      </c>
      <c r="M98" s="477">
        <f t="shared" si="52"/>
        <v>48</v>
      </c>
      <c r="O98" s="128" t="s">
        <v>270</v>
      </c>
      <c r="P98" s="47">
        <v>2</v>
      </c>
      <c r="Q98" s="47">
        <v>1</v>
      </c>
      <c r="R98" s="47"/>
      <c r="S98" s="47"/>
      <c r="T98" s="47">
        <v>1</v>
      </c>
      <c r="U98" s="47"/>
      <c r="V98" s="129">
        <f t="shared" si="53"/>
        <v>1</v>
      </c>
      <c r="W98" s="154">
        <v>1</v>
      </c>
    </row>
    <row r="99" spans="1:23">
      <c r="A99" s="128" t="s">
        <v>272</v>
      </c>
      <c r="B99" s="346">
        <v>0</v>
      </c>
      <c r="C99" s="346">
        <v>0</v>
      </c>
      <c r="D99" s="346">
        <v>13</v>
      </c>
      <c r="E99" s="346">
        <v>9</v>
      </c>
      <c r="F99" s="346">
        <v>136</v>
      </c>
      <c r="G99" s="346">
        <v>82</v>
      </c>
      <c r="H99" s="346">
        <v>3</v>
      </c>
      <c r="I99" s="346">
        <v>0</v>
      </c>
      <c r="J99" s="346">
        <v>23</v>
      </c>
      <c r="K99" s="346">
        <v>11</v>
      </c>
      <c r="L99" s="346">
        <f t="shared" si="51"/>
        <v>175</v>
      </c>
      <c r="M99" s="477">
        <f t="shared" si="52"/>
        <v>102</v>
      </c>
      <c r="O99" s="128" t="s">
        <v>272</v>
      </c>
      <c r="P99" s="47">
        <v>6</v>
      </c>
      <c r="Q99" s="47">
        <v>4</v>
      </c>
      <c r="R99" s="47">
        <v>0</v>
      </c>
      <c r="S99" s="47">
        <v>2</v>
      </c>
      <c r="T99" s="47">
        <v>3</v>
      </c>
      <c r="U99" s="47"/>
      <c r="V99" s="129">
        <f t="shared" si="53"/>
        <v>5</v>
      </c>
      <c r="W99" s="154">
        <v>3</v>
      </c>
    </row>
    <row r="100" spans="1:23">
      <c r="A100" s="132" t="s">
        <v>26</v>
      </c>
      <c r="B100" s="346"/>
      <c r="C100" s="346"/>
      <c r="D100" s="346"/>
      <c r="E100" s="346"/>
      <c r="F100" s="346"/>
      <c r="G100" s="346"/>
      <c r="H100" s="346"/>
      <c r="I100" s="346"/>
      <c r="J100" s="346"/>
      <c r="K100" s="346"/>
      <c r="L100" s="471">
        <f t="shared" si="51"/>
        <v>0</v>
      </c>
      <c r="M100" s="476">
        <f t="shared" si="52"/>
        <v>0</v>
      </c>
      <c r="O100" s="132" t="s">
        <v>26</v>
      </c>
      <c r="P100" s="47"/>
      <c r="Q100" s="47"/>
      <c r="R100" s="47"/>
      <c r="S100" s="47"/>
      <c r="T100" s="47"/>
      <c r="U100" s="47"/>
      <c r="V100" s="129"/>
      <c r="W100" s="154"/>
    </row>
    <row r="101" spans="1:23">
      <c r="A101" s="128" t="s">
        <v>301</v>
      </c>
      <c r="B101" s="41">
        <v>0</v>
      </c>
      <c r="C101" s="41">
        <v>0</v>
      </c>
      <c r="D101" s="41">
        <v>0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71">
        <f t="shared" si="51"/>
        <v>0</v>
      </c>
      <c r="M101" s="476">
        <f t="shared" si="52"/>
        <v>0</v>
      </c>
      <c r="O101" s="128" t="s">
        <v>301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129">
        <f t="shared" si="53"/>
        <v>0</v>
      </c>
      <c r="W101" s="154">
        <v>0</v>
      </c>
    </row>
    <row r="102" spans="1:23">
      <c r="A102" s="135" t="s">
        <v>303</v>
      </c>
      <c r="B102" s="41">
        <v>0</v>
      </c>
      <c r="C102" s="41">
        <v>0</v>
      </c>
      <c r="D102" s="41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71">
        <f t="shared" si="51"/>
        <v>0</v>
      </c>
      <c r="M102" s="476">
        <f t="shared" si="52"/>
        <v>0</v>
      </c>
      <c r="O102" s="135" t="s">
        <v>303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129">
        <f t="shared" si="53"/>
        <v>0</v>
      </c>
      <c r="W102" s="154">
        <v>0</v>
      </c>
    </row>
    <row r="103" spans="1:23" ht="14.4" thickBot="1">
      <c r="A103" s="136" t="s">
        <v>304</v>
      </c>
      <c r="B103" s="159">
        <v>0</v>
      </c>
      <c r="C103" s="159">
        <v>0</v>
      </c>
      <c r="D103" s="159">
        <v>0</v>
      </c>
      <c r="E103" s="159">
        <v>0</v>
      </c>
      <c r="F103" s="159">
        <v>0</v>
      </c>
      <c r="G103" s="159">
        <v>0</v>
      </c>
      <c r="H103" s="159">
        <v>0</v>
      </c>
      <c r="I103" s="159">
        <v>0</v>
      </c>
      <c r="J103" s="159">
        <v>0</v>
      </c>
      <c r="K103" s="159">
        <v>0</v>
      </c>
      <c r="L103" s="473">
        <f t="shared" si="51"/>
        <v>0</v>
      </c>
      <c r="M103" s="474">
        <f t="shared" si="52"/>
        <v>0</v>
      </c>
      <c r="O103" s="136" t="s">
        <v>304</v>
      </c>
      <c r="P103" s="146">
        <v>0</v>
      </c>
      <c r="Q103" s="146">
        <v>0</v>
      </c>
      <c r="R103" s="146">
        <v>0</v>
      </c>
      <c r="S103" s="146">
        <v>0</v>
      </c>
      <c r="T103" s="146">
        <v>0</v>
      </c>
      <c r="U103" s="146">
        <v>0</v>
      </c>
      <c r="V103" s="137">
        <f t="shared" si="53"/>
        <v>0</v>
      </c>
      <c r="W103" s="155">
        <v>0</v>
      </c>
    </row>
    <row r="104" spans="1:23" ht="15" customHeight="1">
      <c r="A104" s="672" t="s">
        <v>411</v>
      </c>
      <c r="B104" s="672"/>
      <c r="C104" s="672"/>
      <c r="D104" s="672"/>
      <c r="E104" s="672"/>
      <c r="F104" s="672"/>
      <c r="G104" s="672"/>
      <c r="H104" s="672"/>
      <c r="I104" s="672"/>
      <c r="J104" s="672"/>
      <c r="K104" s="672"/>
      <c r="L104" s="672"/>
      <c r="M104" s="672"/>
      <c r="O104" s="665" t="s">
        <v>405</v>
      </c>
      <c r="P104" s="665"/>
      <c r="Q104" s="665"/>
      <c r="R104" s="665"/>
      <c r="S104" s="665"/>
      <c r="T104" s="665"/>
      <c r="U104" s="665"/>
      <c r="V104" s="665"/>
      <c r="W104" s="665"/>
    </row>
    <row r="105" spans="1:23" ht="15" customHeight="1">
      <c r="A105" s="665" t="s">
        <v>3</v>
      </c>
      <c r="B105" s="665"/>
      <c r="C105" s="665"/>
      <c r="D105" s="665"/>
      <c r="E105" s="665"/>
      <c r="F105" s="665"/>
      <c r="G105" s="665"/>
      <c r="H105" s="665"/>
      <c r="I105" s="665"/>
      <c r="J105" s="665"/>
      <c r="K105" s="665"/>
      <c r="L105" s="665"/>
      <c r="M105" s="665"/>
      <c r="O105" s="653" t="s">
        <v>3</v>
      </c>
      <c r="P105" s="654"/>
      <c r="Q105" s="654"/>
      <c r="R105" s="654"/>
      <c r="S105" s="654"/>
      <c r="T105" s="654"/>
      <c r="U105" s="654"/>
      <c r="V105" s="654"/>
      <c r="W105" s="654"/>
    </row>
    <row r="106" spans="1:23" ht="3.75" customHeight="1" thickBot="1"/>
    <row r="107" spans="1:23" ht="15" customHeight="1">
      <c r="A107" s="693" t="s">
        <v>233</v>
      </c>
      <c r="B107" s="678" t="s">
        <v>222</v>
      </c>
      <c r="C107" s="678"/>
      <c r="D107" s="678" t="s">
        <v>223</v>
      </c>
      <c r="E107" s="678"/>
      <c r="F107" s="678" t="s">
        <v>224</v>
      </c>
      <c r="G107" s="678"/>
      <c r="H107" s="678" t="s">
        <v>225</v>
      </c>
      <c r="I107" s="678"/>
      <c r="J107" s="678" t="s">
        <v>226</v>
      </c>
      <c r="K107" s="685"/>
      <c r="L107" s="686" t="s">
        <v>9</v>
      </c>
      <c r="M107" s="687"/>
      <c r="O107" s="655" t="s">
        <v>40</v>
      </c>
      <c r="P107" s="657" t="s">
        <v>219</v>
      </c>
      <c r="Q107" s="657" t="s">
        <v>230</v>
      </c>
      <c r="R107" s="659" t="s">
        <v>231</v>
      </c>
      <c r="S107" s="660"/>
      <c r="T107" s="660"/>
      <c r="U107" s="660"/>
      <c r="V107" s="661" t="s">
        <v>381</v>
      </c>
      <c r="W107" s="675" t="s">
        <v>232</v>
      </c>
    </row>
    <row r="108" spans="1:23" ht="41.4">
      <c r="A108" s="694"/>
      <c r="B108" s="343" t="s">
        <v>14</v>
      </c>
      <c r="C108" s="343" t="s">
        <v>15</v>
      </c>
      <c r="D108" s="343" t="s">
        <v>14</v>
      </c>
      <c r="E108" s="343" t="s">
        <v>15</v>
      </c>
      <c r="F108" s="343" t="s">
        <v>14</v>
      </c>
      <c r="G108" s="343" t="s">
        <v>15</v>
      </c>
      <c r="H108" s="343" t="s">
        <v>14</v>
      </c>
      <c r="I108" s="343" t="s">
        <v>15</v>
      </c>
      <c r="J108" s="343" t="s">
        <v>14</v>
      </c>
      <c r="K108" s="343" t="s">
        <v>15</v>
      </c>
      <c r="L108" s="343" t="s">
        <v>14</v>
      </c>
      <c r="M108" s="344" t="s">
        <v>15</v>
      </c>
      <c r="O108" s="656"/>
      <c r="P108" s="658"/>
      <c r="Q108" s="658"/>
      <c r="R108" s="43" t="s">
        <v>227</v>
      </c>
      <c r="S108" s="43" t="s">
        <v>234</v>
      </c>
      <c r="T108" s="43" t="s">
        <v>235</v>
      </c>
      <c r="U108" s="43" t="s">
        <v>236</v>
      </c>
      <c r="V108" s="662"/>
      <c r="W108" s="682"/>
    </row>
    <row r="109" spans="1:23">
      <c r="A109" s="132" t="s">
        <v>27</v>
      </c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77"/>
      <c r="M109" s="127"/>
      <c r="O109" s="132" t="s">
        <v>27</v>
      </c>
      <c r="P109" s="156"/>
      <c r="Q109" s="156"/>
      <c r="R109" s="156"/>
      <c r="S109" s="156"/>
      <c r="T109" s="156"/>
      <c r="U109" s="156"/>
      <c r="V109" s="156"/>
      <c r="W109" s="157"/>
    </row>
    <row r="110" spans="1:23">
      <c r="A110" s="128" t="s">
        <v>97</v>
      </c>
      <c r="B110" s="129">
        <v>0</v>
      </c>
      <c r="C110" s="129">
        <v>0</v>
      </c>
      <c r="D110" s="129">
        <v>81</v>
      </c>
      <c r="E110" s="129">
        <v>42</v>
      </c>
      <c r="F110" s="129">
        <v>0</v>
      </c>
      <c r="G110" s="129">
        <v>0</v>
      </c>
      <c r="H110" s="129">
        <v>96</v>
      </c>
      <c r="I110" s="129">
        <v>50</v>
      </c>
      <c r="J110" s="129">
        <v>0</v>
      </c>
      <c r="K110" s="129">
        <v>0</v>
      </c>
      <c r="L110" s="129">
        <f t="shared" ref="L110:L140" si="54">+B110+D110+F110+H110+J110</f>
        <v>177</v>
      </c>
      <c r="M110" s="145">
        <f t="shared" ref="M110:M140" si="55">+C110+E110+G110+I110+K110</f>
        <v>92</v>
      </c>
      <c r="O110" s="128" t="s">
        <v>97</v>
      </c>
      <c r="P110" s="47">
        <v>5</v>
      </c>
      <c r="Q110" s="47">
        <v>5</v>
      </c>
      <c r="R110" s="47">
        <v>4</v>
      </c>
      <c r="S110" s="47">
        <v>1</v>
      </c>
      <c r="T110" s="47">
        <v>1</v>
      </c>
      <c r="U110" s="47">
        <v>0</v>
      </c>
      <c r="V110" s="129">
        <f t="shared" ref="V110:V146" si="56">SUM(R110:U110)</f>
        <v>6</v>
      </c>
      <c r="W110" s="154">
        <v>4</v>
      </c>
    </row>
    <row r="111" spans="1:23">
      <c r="A111" s="128" t="s">
        <v>98</v>
      </c>
      <c r="B111" s="129">
        <v>0</v>
      </c>
      <c r="C111" s="129">
        <v>0</v>
      </c>
      <c r="D111" s="129">
        <v>356</v>
      </c>
      <c r="E111" s="129">
        <v>179</v>
      </c>
      <c r="F111" s="129">
        <v>26</v>
      </c>
      <c r="G111" s="129">
        <v>11</v>
      </c>
      <c r="H111" s="129">
        <v>83</v>
      </c>
      <c r="I111" s="129">
        <v>44</v>
      </c>
      <c r="J111" s="129">
        <v>355</v>
      </c>
      <c r="K111" s="129">
        <v>177</v>
      </c>
      <c r="L111" s="129">
        <f t="shared" si="54"/>
        <v>820</v>
      </c>
      <c r="M111" s="145">
        <f t="shared" si="55"/>
        <v>411</v>
      </c>
      <c r="O111" s="128" t="s">
        <v>98</v>
      </c>
      <c r="P111" s="47">
        <v>23</v>
      </c>
      <c r="Q111" s="47">
        <v>24</v>
      </c>
      <c r="R111" s="47">
        <v>19</v>
      </c>
      <c r="S111" s="47">
        <v>1</v>
      </c>
      <c r="T111" s="47">
        <v>14</v>
      </c>
      <c r="U111" s="47">
        <v>2</v>
      </c>
      <c r="V111" s="129">
        <f t="shared" si="56"/>
        <v>36</v>
      </c>
      <c r="W111" s="154">
        <v>13</v>
      </c>
    </row>
    <row r="112" spans="1:23">
      <c r="A112" s="128" t="s">
        <v>99</v>
      </c>
      <c r="B112" s="129">
        <v>0</v>
      </c>
      <c r="C112" s="129">
        <v>0</v>
      </c>
      <c r="D112" s="129">
        <v>91</v>
      </c>
      <c r="E112" s="129">
        <v>47</v>
      </c>
      <c r="F112" s="129">
        <v>59</v>
      </c>
      <c r="G112" s="129">
        <v>32</v>
      </c>
      <c r="H112" s="129">
        <v>165</v>
      </c>
      <c r="I112" s="129">
        <v>85</v>
      </c>
      <c r="J112" s="129">
        <v>86</v>
      </c>
      <c r="K112" s="129">
        <v>42</v>
      </c>
      <c r="L112" s="129">
        <f t="shared" si="54"/>
        <v>401</v>
      </c>
      <c r="M112" s="145">
        <f t="shared" si="55"/>
        <v>206</v>
      </c>
      <c r="O112" s="128" t="s">
        <v>99</v>
      </c>
      <c r="P112" s="47">
        <v>37</v>
      </c>
      <c r="Q112" s="47">
        <v>21</v>
      </c>
      <c r="R112" s="47">
        <v>0</v>
      </c>
      <c r="S112" s="47">
        <v>0</v>
      </c>
      <c r="T112" s="47">
        <v>17</v>
      </c>
      <c r="U112" s="47">
        <v>2</v>
      </c>
      <c r="V112" s="129">
        <f t="shared" si="56"/>
        <v>19</v>
      </c>
      <c r="W112" s="154">
        <v>15</v>
      </c>
    </row>
    <row r="113" spans="1:23">
      <c r="A113" s="128" t="s">
        <v>100</v>
      </c>
      <c r="B113" s="47">
        <v>0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129">
        <f t="shared" si="54"/>
        <v>0</v>
      </c>
      <c r="M113" s="145">
        <f t="shared" si="55"/>
        <v>0</v>
      </c>
      <c r="O113" s="128" t="s">
        <v>100</v>
      </c>
      <c r="P113" s="47"/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129">
        <f t="shared" si="56"/>
        <v>0</v>
      </c>
      <c r="W113" s="154"/>
    </row>
    <row r="114" spans="1:23">
      <c r="A114" s="128" t="s">
        <v>101</v>
      </c>
      <c r="B114" s="47">
        <v>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129">
        <f t="shared" si="54"/>
        <v>0</v>
      </c>
      <c r="M114" s="145">
        <f t="shared" si="55"/>
        <v>0</v>
      </c>
      <c r="O114" s="128" t="s">
        <v>101</v>
      </c>
      <c r="P114" s="47"/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129">
        <f t="shared" si="56"/>
        <v>0</v>
      </c>
      <c r="W114" s="154"/>
    </row>
    <row r="115" spans="1:23">
      <c r="A115" s="128" t="s">
        <v>102</v>
      </c>
      <c r="B115" s="129">
        <v>3</v>
      </c>
      <c r="C115" s="129">
        <v>3</v>
      </c>
      <c r="D115" s="129">
        <v>29</v>
      </c>
      <c r="E115" s="129">
        <v>16</v>
      </c>
      <c r="F115" s="129">
        <v>40</v>
      </c>
      <c r="G115" s="129">
        <v>23</v>
      </c>
      <c r="H115" s="129">
        <v>39</v>
      </c>
      <c r="I115" s="129">
        <v>18</v>
      </c>
      <c r="J115" s="129">
        <v>7</v>
      </c>
      <c r="K115" s="129">
        <v>5</v>
      </c>
      <c r="L115" s="129">
        <f t="shared" si="54"/>
        <v>118</v>
      </c>
      <c r="M115" s="145">
        <f t="shared" si="55"/>
        <v>65</v>
      </c>
      <c r="O115" s="128" t="s">
        <v>102</v>
      </c>
      <c r="P115" s="47">
        <v>9</v>
      </c>
      <c r="Q115" s="47">
        <v>3</v>
      </c>
      <c r="R115" s="47">
        <v>0</v>
      </c>
      <c r="S115" s="47">
        <v>0</v>
      </c>
      <c r="T115" s="47">
        <v>0</v>
      </c>
      <c r="U115" s="47">
        <v>3</v>
      </c>
      <c r="V115" s="129">
        <f t="shared" si="56"/>
        <v>3</v>
      </c>
      <c r="W115" s="154">
        <v>3</v>
      </c>
    </row>
    <row r="116" spans="1:23">
      <c r="A116" s="132" t="s">
        <v>28</v>
      </c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29">
        <f t="shared" si="54"/>
        <v>0</v>
      </c>
      <c r="M116" s="145">
        <f t="shared" si="55"/>
        <v>0</v>
      </c>
      <c r="O116" s="132" t="s">
        <v>28</v>
      </c>
      <c r="P116" s="47"/>
      <c r="Q116" s="47"/>
      <c r="R116" s="47"/>
      <c r="S116" s="47"/>
      <c r="T116" s="47"/>
      <c r="U116" s="47"/>
      <c r="V116" s="129"/>
      <c r="W116" s="154"/>
    </row>
    <row r="117" spans="1:23">
      <c r="A117" s="128" t="s">
        <v>103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129">
        <f t="shared" si="54"/>
        <v>0</v>
      </c>
      <c r="M117" s="145">
        <f t="shared" si="55"/>
        <v>0</v>
      </c>
      <c r="O117" s="128" t="s">
        <v>103</v>
      </c>
      <c r="P117" s="47"/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129">
        <f t="shared" si="56"/>
        <v>0</v>
      </c>
      <c r="W117" s="154"/>
    </row>
    <row r="118" spans="1:23">
      <c r="A118" s="128" t="s">
        <v>104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129">
        <v>50</v>
      </c>
      <c r="K118" s="129">
        <v>21</v>
      </c>
      <c r="L118" s="129">
        <f t="shared" si="54"/>
        <v>50</v>
      </c>
      <c r="M118" s="145">
        <f t="shared" si="55"/>
        <v>21</v>
      </c>
      <c r="O118" s="128" t="s">
        <v>104</v>
      </c>
      <c r="P118" s="47">
        <v>1</v>
      </c>
      <c r="Q118" s="47">
        <v>1</v>
      </c>
      <c r="R118" s="47">
        <v>0</v>
      </c>
      <c r="S118" s="47">
        <v>0</v>
      </c>
      <c r="T118" s="47">
        <v>1</v>
      </c>
      <c r="U118" s="47"/>
      <c r="V118" s="129">
        <f t="shared" si="56"/>
        <v>1</v>
      </c>
      <c r="W118" s="154">
        <v>1</v>
      </c>
    </row>
    <row r="119" spans="1:23">
      <c r="A119" s="132" t="s">
        <v>29</v>
      </c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29">
        <f t="shared" si="54"/>
        <v>0</v>
      </c>
      <c r="M119" s="145">
        <f t="shared" si="55"/>
        <v>0</v>
      </c>
      <c r="O119" s="132" t="s">
        <v>29</v>
      </c>
      <c r="P119" s="47"/>
      <c r="Q119" s="47"/>
      <c r="R119" s="47"/>
      <c r="S119" s="47"/>
      <c r="T119" s="47"/>
      <c r="U119" s="47"/>
      <c r="V119" s="129"/>
      <c r="W119" s="154"/>
    </row>
    <row r="120" spans="1:23">
      <c r="A120" s="128" t="s">
        <v>105</v>
      </c>
      <c r="B120" s="129">
        <v>11</v>
      </c>
      <c r="C120" s="129">
        <v>4</v>
      </c>
      <c r="D120" s="129">
        <v>69</v>
      </c>
      <c r="E120" s="129">
        <v>34</v>
      </c>
      <c r="F120" s="129">
        <v>46</v>
      </c>
      <c r="G120" s="129">
        <v>22</v>
      </c>
      <c r="H120" s="129">
        <v>40</v>
      </c>
      <c r="I120" s="129">
        <v>19</v>
      </c>
      <c r="J120" s="129">
        <v>143</v>
      </c>
      <c r="K120" s="129">
        <v>67</v>
      </c>
      <c r="L120" s="129">
        <f t="shared" si="54"/>
        <v>309</v>
      </c>
      <c r="M120" s="145">
        <f t="shared" si="55"/>
        <v>146</v>
      </c>
      <c r="O120" s="128" t="s">
        <v>105</v>
      </c>
      <c r="P120" s="47">
        <v>13</v>
      </c>
      <c r="Q120" s="47">
        <v>12</v>
      </c>
      <c r="R120" s="47">
        <v>0</v>
      </c>
      <c r="S120" s="47">
        <v>0</v>
      </c>
      <c r="T120" s="47">
        <v>9</v>
      </c>
      <c r="U120" s="47">
        <v>0</v>
      </c>
      <c r="V120" s="129">
        <f t="shared" si="56"/>
        <v>9</v>
      </c>
      <c r="W120" s="154">
        <v>9</v>
      </c>
    </row>
    <row r="121" spans="1:23">
      <c r="A121" s="128" t="s">
        <v>106</v>
      </c>
      <c r="B121" s="129">
        <v>0</v>
      </c>
      <c r="C121" s="129">
        <v>0</v>
      </c>
      <c r="D121" s="129">
        <v>86</v>
      </c>
      <c r="E121" s="129">
        <v>46</v>
      </c>
      <c r="F121" s="129">
        <v>2</v>
      </c>
      <c r="G121" s="129">
        <v>1</v>
      </c>
      <c r="H121" s="129">
        <v>66</v>
      </c>
      <c r="I121" s="129">
        <v>30</v>
      </c>
      <c r="J121" s="129">
        <v>21</v>
      </c>
      <c r="K121" s="129">
        <v>11</v>
      </c>
      <c r="L121" s="129">
        <f t="shared" si="54"/>
        <v>175</v>
      </c>
      <c r="M121" s="145">
        <f t="shared" si="55"/>
        <v>88</v>
      </c>
      <c r="O121" s="128" t="s">
        <v>106</v>
      </c>
      <c r="P121" s="47">
        <v>10</v>
      </c>
      <c r="Q121" s="47">
        <v>7</v>
      </c>
      <c r="R121" s="47">
        <v>1</v>
      </c>
      <c r="S121" s="47">
        <v>0</v>
      </c>
      <c r="T121" s="47">
        <v>4</v>
      </c>
      <c r="U121" s="47">
        <v>2</v>
      </c>
      <c r="V121" s="129">
        <f t="shared" si="56"/>
        <v>7</v>
      </c>
      <c r="W121" s="154">
        <v>7</v>
      </c>
    </row>
    <row r="122" spans="1:23">
      <c r="A122" s="128" t="s">
        <v>276</v>
      </c>
      <c r="B122" s="129">
        <v>0</v>
      </c>
      <c r="C122" s="129">
        <v>0</v>
      </c>
      <c r="D122" s="129">
        <v>88</v>
      </c>
      <c r="E122" s="129">
        <v>41</v>
      </c>
      <c r="F122" s="129">
        <v>42</v>
      </c>
      <c r="G122" s="129">
        <v>19</v>
      </c>
      <c r="H122" s="129">
        <v>64</v>
      </c>
      <c r="I122" s="129">
        <v>35</v>
      </c>
      <c r="J122" s="129">
        <v>129</v>
      </c>
      <c r="K122" s="129">
        <v>56</v>
      </c>
      <c r="L122" s="129">
        <f t="shared" si="54"/>
        <v>323</v>
      </c>
      <c r="M122" s="145">
        <f t="shared" si="55"/>
        <v>151</v>
      </c>
      <c r="O122" s="128" t="s">
        <v>276</v>
      </c>
      <c r="P122" s="47">
        <v>11</v>
      </c>
      <c r="Q122" s="47">
        <v>9</v>
      </c>
      <c r="R122" s="47">
        <v>0</v>
      </c>
      <c r="S122" s="47">
        <v>0</v>
      </c>
      <c r="T122" s="47">
        <v>10</v>
      </c>
      <c r="U122" s="47">
        <v>0</v>
      </c>
      <c r="V122" s="129">
        <f t="shared" si="56"/>
        <v>10</v>
      </c>
      <c r="W122" s="154">
        <v>7</v>
      </c>
    </row>
    <row r="123" spans="1:23">
      <c r="A123" s="128" t="s">
        <v>108</v>
      </c>
      <c r="B123" s="129">
        <v>0</v>
      </c>
      <c r="C123" s="129">
        <v>0</v>
      </c>
      <c r="D123" s="129">
        <v>16</v>
      </c>
      <c r="E123" s="129">
        <v>6</v>
      </c>
      <c r="F123" s="129">
        <v>49</v>
      </c>
      <c r="G123" s="129">
        <v>28</v>
      </c>
      <c r="H123" s="129">
        <v>51</v>
      </c>
      <c r="I123" s="129">
        <v>31</v>
      </c>
      <c r="J123" s="129">
        <v>18</v>
      </c>
      <c r="K123" s="129">
        <v>11</v>
      </c>
      <c r="L123" s="129">
        <f t="shared" si="54"/>
        <v>134</v>
      </c>
      <c r="M123" s="145">
        <f t="shared" si="55"/>
        <v>76</v>
      </c>
      <c r="O123" s="128" t="s">
        <v>108</v>
      </c>
      <c r="P123" s="47">
        <v>10</v>
      </c>
      <c r="Q123" s="47">
        <v>5</v>
      </c>
      <c r="R123" s="47">
        <v>0</v>
      </c>
      <c r="S123" s="47">
        <v>3</v>
      </c>
      <c r="T123" s="47">
        <v>1</v>
      </c>
      <c r="U123" s="47">
        <v>0</v>
      </c>
      <c r="V123" s="129">
        <f t="shared" si="56"/>
        <v>4</v>
      </c>
      <c r="W123" s="154">
        <v>5</v>
      </c>
    </row>
    <row r="124" spans="1:23">
      <c r="A124" s="133" t="s">
        <v>109</v>
      </c>
      <c r="B124" s="129">
        <v>0</v>
      </c>
      <c r="C124" s="129">
        <v>0</v>
      </c>
      <c r="D124" s="129">
        <v>23</v>
      </c>
      <c r="E124" s="129">
        <v>10</v>
      </c>
      <c r="F124" s="129">
        <v>235</v>
      </c>
      <c r="G124" s="129">
        <v>122</v>
      </c>
      <c r="H124" s="129">
        <v>360</v>
      </c>
      <c r="I124" s="129">
        <v>180</v>
      </c>
      <c r="J124" s="129">
        <v>675</v>
      </c>
      <c r="K124" s="129">
        <v>371</v>
      </c>
      <c r="L124" s="129">
        <f t="shared" si="54"/>
        <v>1293</v>
      </c>
      <c r="M124" s="145">
        <f t="shared" si="55"/>
        <v>683</v>
      </c>
      <c r="O124" s="133" t="s">
        <v>109</v>
      </c>
      <c r="P124" s="47">
        <v>35</v>
      </c>
      <c r="Q124" s="47">
        <v>28</v>
      </c>
      <c r="R124" s="47">
        <v>0</v>
      </c>
      <c r="S124" s="47">
        <v>3</v>
      </c>
      <c r="T124" s="47">
        <v>15</v>
      </c>
      <c r="U124" s="47">
        <v>10</v>
      </c>
      <c r="V124" s="129">
        <f t="shared" si="56"/>
        <v>28</v>
      </c>
      <c r="W124" s="154">
        <v>15</v>
      </c>
    </row>
    <row r="125" spans="1:23">
      <c r="A125" s="134" t="s">
        <v>30</v>
      </c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29">
        <f t="shared" si="54"/>
        <v>0</v>
      </c>
      <c r="M125" s="145">
        <f t="shared" si="55"/>
        <v>0</v>
      </c>
      <c r="O125" s="134" t="s">
        <v>30</v>
      </c>
      <c r="P125" s="47"/>
      <c r="Q125" s="47"/>
      <c r="R125" s="47"/>
      <c r="S125" s="47"/>
      <c r="T125" s="47"/>
      <c r="U125" s="47"/>
      <c r="V125" s="129"/>
      <c r="W125" s="154"/>
    </row>
    <row r="126" spans="1:23">
      <c r="A126" s="128" t="s">
        <v>110</v>
      </c>
      <c r="B126" s="129">
        <v>0</v>
      </c>
      <c r="C126" s="129">
        <v>0</v>
      </c>
      <c r="D126" s="129">
        <v>80</v>
      </c>
      <c r="E126" s="129">
        <v>36</v>
      </c>
      <c r="F126" s="129">
        <v>10</v>
      </c>
      <c r="G126" s="129">
        <v>5</v>
      </c>
      <c r="H126" s="129">
        <v>87</v>
      </c>
      <c r="I126" s="129">
        <v>52</v>
      </c>
      <c r="J126" s="129">
        <v>121</v>
      </c>
      <c r="K126" s="129">
        <v>64</v>
      </c>
      <c r="L126" s="129">
        <f t="shared" si="54"/>
        <v>298</v>
      </c>
      <c r="M126" s="145">
        <f t="shared" si="55"/>
        <v>157</v>
      </c>
      <c r="O126" s="128" t="s">
        <v>110</v>
      </c>
      <c r="P126" s="47">
        <v>12</v>
      </c>
      <c r="Q126" s="47">
        <v>6</v>
      </c>
      <c r="R126" s="47">
        <v>2</v>
      </c>
      <c r="S126" s="47">
        <v>0</v>
      </c>
      <c r="T126" s="47">
        <v>4</v>
      </c>
      <c r="U126" s="47">
        <v>1</v>
      </c>
      <c r="V126" s="129">
        <f t="shared" si="56"/>
        <v>7</v>
      </c>
      <c r="W126" s="154">
        <v>6</v>
      </c>
    </row>
    <row r="127" spans="1:23">
      <c r="A127" s="128" t="s">
        <v>111</v>
      </c>
      <c r="B127" s="129">
        <v>0</v>
      </c>
      <c r="C127" s="129">
        <v>0</v>
      </c>
      <c r="D127" s="129">
        <v>0</v>
      </c>
      <c r="E127" s="129"/>
      <c r="F127" s="129">
        <v>14</v>
      </c>
      <c r="G127" s="129">
        <v>5</v>
      </c>
      <c r="H127" s="129">
        <v>50</v>
      </c>
      <c r="I127" s="129">
        <v>27</v>
      </c>
      <c r="J127" s="129">
        <v>229</v>
      </c>
      <c r="K127" s="129">
        <v>124</v>
      </c>
      <c r="L127" s="129">
        <f t="shared" si="54"/>
        <v>293</v>
      </c>
      <c r="M127" s="145">
        <f t="shared" si="55"/>
        <v>156</v>
      </c>
      <c r="O127" s="128" t="s">
        <v>111</v>
      </c>
      <c r="P127" s="47">
        <v>9</v>
      </c>
      <c r="Q127" s="47">
        <v>9</v>
      </c>
      <c r="R127" s="47">
        <v>1</v>
      </c>
      <c r="S127" s="47">
        <v>0</v>
      </c>
      <c r="T127" s="47">
        <v>6</v>
      </c>
      <c r="U127" s="47">
        <v>1</v>
      </c>
      <c r="V127" s="129">
        <f t="shared" si="56"/>
        <v>8</v>
      </c>
      <c r="W127" s="154">
        <v>8</v>
      </c>
    </row>
    <row r="128" spans="1:23">
      <c r="A128" s="128" t="s">
        <v>112</v>
      </c>
      <c r="B128" s="129">
        <v>0</v>
      </c>
      <c r="C128" s="129">
        <v>0</v>
      </c>
      <c r="D128" s="129">
        <v>68</v>
      </c>
      <c r="E128" s="129">
        <v>36</v>
      </c>
      <c r="F128" s="129">
        <v>43</v>
      </c>
      <c r="G128" s="129">
        <v>24</v>
      </c>
      <c r="H128" s="129">
        <v>154</v>
      </c>
      <c r="I128" s="129">
        <v>69</v>
      </c>
      <c r="J128" s="129">
        <v>362</v>
      </c>
      <c r="K128" s="129">
        <v>183</v>
      </c>
      <c r="L128" s="129">
        <f t="shared" si="54"/>
        <v>627</v>
      </c>
      <c r="M128" s="145">
        <f t="shared" si="55"/>
        <v>312</v>
      </c>
      <c r="O128" s="128" t="s">
        <v>112</v>
      </c>
      <c r="P128" s="47">
        <v>13</v>
      </c>
      <c r="Q128" s="47">
        <v>9</v>
      </c>
      <c r="R128" s="47">
        <v>13</v>
      </c>
      <c r="S128" s="47">
        <v>0</v>
      </c>
      <c r="T128" s="47">
        <v>3</v>
      </c>
      <c r="U128" s="47">
        <v>0</v>
      </c>
      <c r="V128" s="129">
        <f t="shared" si="56"/>
        <v>16</v>
      </c>
      <c r="W128" s="154">
        <v>7</v>
      </c>
    </row>
    <row r="129" spans="1:23">
      <c r="A129" s="128" t="s">
        <v>113</v>
      </c>
      <c r="B129" s="129">
        <v>0</v>
      </c>
      <c r="C129" s="129">
        <v>0</v>
      </c>
      <c r="D129" s="129">
        <v>33</v>
      </c>
      <c r="E129" s="129">
        <v>11</v>
      </c>
      <c r="F129" s="129">
        <v>0</v>
      </c>
      <c r="G129" s="129"/>
      <c r="H129" s="129">
        <v>91</v>
      </c>
      <c r="I129" s="129">
        <v>39</v>
      </c>
      <c r="J129" s="129">
        <v>42</v>
      </c>
      <c r="K129" s="129">
        <v>17</v>
      </c>
      <c r="L129" s="129">
        <f t="shared" si="54"/>
        <v>166</v>
      </c>
      <c r="M129" s="145">
        <f t="shared" si="55"/>
        <v>67</v>
      </c>
      <c r="O129" s="128" t="s">
        <v>113</v>
      </c>
      <c r="P129" s="47">
        <v>7</v>
      </c>
      <c r="Q129" s="47">
        <v>5</v>
      </c>
      <c r="R129" s="47">
        <v>8</v>
      </c>
      <c r="S129" s="47">
        <v>0</v>
      </c>
      <c r="T129" s="47">
        <v>0</v>
      </c>
      <c r="U129" s="47">
        <v>0</v>
      </c>
      <c r="V129" s="129">
        <f t="shared" si="56"/>
        <v>8</v>
      </c>
      <c r="W129" s="154">
        <v>5</v>
      </c>
    </row>
    <row r="130" spans="1:23">
      <c r="A130" s="128" t="s">
        <v>114</v>
      </c>
      <c r="B130" s="129">
        <v>0</v>
      </c>
      <c r="C130" s="129">
        <v>0</v>
      </c>
      <c r="D130" s="129">
        <v>48</v>
      </c>
      <c r="E130" s="129">
        <v>29</v>
      </c>
      <c r="F130" s="129">
        <v>30</v>
      </c>
      <c r="G130" s="129">
        <v>21</v>
      </c>
      <c r="H130" s="129">
        <v>149</v>
      </c>
      <c r="I130" s="129">
        <v>78</v>
      </c>
      <c r="J130" s="129">
        <v>90</v>
      </c>
      <c r="K130" s="129">
        <v>42</v>
      </c>
      <c r="L130" s="129">
        <f t="shared" si="54"/>
        <v>317</v>
      </c>
      <c r="M130" s="145">
        <f t="shared" si="55"/>
        <v>170</v>
      </c>
      <c r="O130" s="128" t="s">
        <v>114</v>
      </c>
      <c r="P130" s="47">
        <v>16</v>
      </c>
      <c r="Q130" s="47">
        <v>10</v>
      </c>
      <c r="R130" s="47">
        <v>0</v>
      </c>
      <c r="S130" s="47">
        <v>1</v>
      </c>
      <c r="T130" s="47">
        <v>8</v>
      </c>
      <c r="U130" s="47">
        <v>0</v>
      </c>
      <c r="V130" s="129">
        <f t="shared" si="56"/>
        <v>9</v>
      </c>
      <c r="W130" s="154">
        <v>9</v>
      </c>
    </row>
    <row r="131" spans="1:23">
      <c r="A131" s="128" t="s">
        <v>284</v>
      </c>
      <c r="B131" s="129">
        <v>0</v>
      </c>
      <c r="C131" s="129">
        <v>0</v>
      </c>
      <c r="D131" s="129">
        <v>66</v>
      </c>
      <c r="E131" s="129">
        <v>32</v>
      </c>
      <c r="F131" s="129">
        <v>28</v>
      </c>
      <c r="G131" s="129">
        <v>12</v>
      </c>
      <c r="H131" s="129">
        <v>74</v>
      </c>
      <c r="I131" s="129">
        <v>36</v>
      </c>
      <c r="J131" s="129">
        <v>154</v>
      </c>
      <c r="K131" s="129">
        <v>79</v>
      </c>
      <c r="L131" s="129">
        <f t="shared" si="54"/>
        <v>322</v>
      </c>
      <c r="M131" s="145">
        <f t="shared" si="55"/>
        <v>159</v>
      </c>
      <c r="O131" s="128" t="s">
        <v>284</v>
      </c>
      <c r="P131" s="47">
        <v>14</v>
      </c>
      <c r="Q131" s="47">
        <v>10</v>
      </c>
      <c r="R131" s="47">
        <v>0</v>
      </c>
      <c r="S131" s="47">
        <v>0</v>
      </c>
      <c r="T131" s="47">
        <v>6</v>
      </c>
      <c r="U131" s="47">
        <v>6</v>
      </c>
      <c r="V131" s="129">
        <f t="shared" si="56"/>
        <v>12</v>
      </c>
      <c r="W131" s="154">
        <v>10</v>
      </c>
    </row>
    <row r="132" spans="1:23">
      <c r="A132" s="144" t="s">
        <v>116</v>
      </c>
      <c r="B132" s="129"/>
      <c r="C132" s="129"/>
      <c r="D132" s="129">
        <v>84</v>
      </c>
      <c r="E132" s="129">
        <v>50</v>
      </c>
      <c r="F132" s="129">
        <v>22</v>
      </c>
      <c r="G132" s="129">
        <v>14</v>
      </c>
      <c r="H132" s="129">
        <v>113</v>
      </c>
      <c r="I132" s="129">
        <v>61</v>
      </c>
      <c r="J132" s="129">
        <v>61</v>
      </c>
      <c r="K132" s="129">
        <v>33</v>
      </c>
      <c r="L132" s="129">
        <f t="shared" si="54"/>
        <v>280</v>
      </c>
      <c r="M132" s="145">
        <f t="shared" si="55"/>
        <v>158</v>
      </c>
      <c r="O132" s="144" t="s">
        <v>116</v>
      </c>
      <c r="P132" s="47">
        <v>13</v>
      </c>
      <c r="Q132" s="47">
        <v>11</v>
      </c>
      <c r="R132" s="47">
        <v>5</v>
      </c>
      <c r="S132" s="47">
        <v>2</v>
      </c>
      <c r="T132" s="47">
        <v>4</v>
      </c>
      <c r="U132" s="47">
        <v>0</v>
      </c>
      <c r="V132" s="129">
        <f t="shared" si="56"/>
        <v>11</v>
      </c>
      <c r="W132" s="154">
        <v>10</v>
      </c>
    </row>
    <row r="133" spans="1:23">
      <c r="A133" s="132" t="s">
        <v>31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>
        <f t="shared" si="54"/>
        <v>0</v>
      </c>
      <c r="M133" s="145">
        <f t="shared" si="55"/>
        <v>0</v>
      </c>
      <c r="O133" s="132" t="s">
        <v>31</v>
      </c>
      <c r="P133" s="47"/>
      <c r="Q133" s="47"/>
      <c r="R133" s="47"/>
      <c r="S133" s="47"/>
      <c r="T133" s="47"/>
      <c r="U133" s="47"/>
      <c r="V133" s="129"/>
      <c r="W133" s="154"/>
    </row>
    <row r="134" spans="1:23">
      <c r="A134" s="128" t="s">
        <v>117</v>
      </c>
      <c r="B134" s="47">
        <v>0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129">
        <f t="shared" si="54"/>
        <v>0</v>
      </c>
      <c r="M134" s="145">
        <f t="shared" si="55"/>
        <v>0</v>
      </c>
      <c r="O134" s="128" t="s">
        <v>117</v>
      </c>
      <c r="P134" s="47"/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129">
        <f t="shared" si="56"/>
        <v>0</v>
      </c>
      <c r="W134" s="154">
        <v>0</v>
      </c>
    </row>
    <row r="135" spans="1:23">
      <c r="A135" s="128" t="s">
        <v>118</v>
      </c>
      <c r="B135" s="47">
        <v>0</v>
      </c>
      <c r="C135" s="47">
        <v>0</v>
      </c>
      <c r="D135" s="47">
        <v>28</v>
      </c>
      <c r="E135" s="47">
        <v>14</v>
      </c>
      <c r="F135" s="47">
        <v>42</v>
      </c>
      <c r="G135" s="47">
        <v>21</v>
      </c>
      <c r="H135" s="47">
        <v>54</v>
      </c>
      <c r="I135" s="47">
        <v>32</v>
      </c>
      <c r="J135" s="47">
        <v>0</v>
      </c>
      <c r="K135" s="47">
        <v>0</v>
      </c>
      <c r="L135" s="129">
        <f t="shared" si="54"/>
        <v>124</v>
      </c>
      <c r="M135" s="145">
        <f t="shared" si="55"/>
        <v>67</v>
      </c>
      <c r="O135" s="128" t="s">
        <v>118</v>
      </c>
      <c r="P135" s="47">
        <v>3</v>
      </c>
      <c r="Q135" s="47">
        <v>3</v>
      </c>
      <c r="R135" s="47">
        <v>0</v>
      </c>
      <c r="S135" s="47">
        <v>2</v>
      </c>
      <c r="T135" s="47">
        <v>1</v>
      </c>
      <c r="U135" s="47"/>
      <c r="V135" s="129">
        <f t="shared" si="56"/>
        <v>3</v>
      </c>
      <c r="W135" s="154">
        <v>3</v>
      </c>
    </row>
    <row r="136" spans="1:23">
      <c r="A136" s="128" t="s">
        <v>305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129">
        <f t="shared" si="54"/>
        <v>0</v>
      </c>
      <c r="M136" s="145">
        <f t="shared" si="55"/>
        <v>0</v>
      </c>
      <c r="O136" s="128" t="s">
        <v>305</v>
      </c>
      <c r="P136" s="47"/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129">
        <f t="shared" si="56"/>
        <v>0</v>
      </c>
      <c r="W136" s="154">
        <v>0</v>
      </c>
    </row>
    <row r="137" spans="1:23">
      <c r="A137" s="132" t="s">
        <v>32</v>
      </c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29">
        <f t="shared" si="54"/>
        <v>0</v>
      </c>
      <c r="M137" s="145">
        <f t="shared" si="55"/>
        <v>0</v>
      </c>
      <c r="O137" s="132" t="s">
        <v>32</v>
      </c>
      <c r="P137" s="47"/>
      <c r="Q137" s="47"/>
      <c r="R137" s="47"/>
      <c r="S137" s="47"/>
      <c r="T137" s="47"/>
      <c r="U137" s="47"/>
      <c r="V137" s="129"/>
      <c r="W137" s="154"/>
    </row>
    <row r="138" spans="1:23">
      <c r="A138" s="128" t="s">
        <v>306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129">
        <f t="shared" si="54"/>
        <v>0</v>
      </c>
      <c r="M138" s="145">
        <f t="shared" si="55"/>
        <v>0</v>
      </c>
      <c r="O138" s="128" t="s">
        <v>306</v>
      </c>
      <c r="P138" s="47"/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129">
        <f t="shared" si="56"/>
        <v>0</v>
      </c>
      <c r="W138" s="154">
        <v>0</v>
      </c>
    </row>
    <row r="139" spans="1:23">
      <c r="A139" s="128" t="s">
        <v>121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129">
        <f t="shared" si="54"/>
        <v>0</v>
      </c>
      <c r="M139" s="145">
        <f t="shared" si="55"/>
        <v>0</v>
      </c>
      <c r="O139" s="128" t="s">
        <v>121</v>
      </c>
      <c r="P139" s="47"/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129">
        <f t="shared" si="56"/>
        <v>0</v>
      </c>
      <c r="W139" s="154">
        <v>0</v>
      </c>
    </row>
    <row r="140" spans="1:23">
      <c r="A140" s="128" t="s">
        <v>122</v>
      </c>
      <c r="B140" s="129">
        <v>0</v>
      </c>
      <c r="C140" s="129">
        <v>0</v>
      </c>
      <c r="D140" s="129">
        <v>274</v>
      </c>
      <c r="E140" s="129">
        <v>161</v>
      </c>
      <c r="F140" s="129">
        <v>211</v>
      </c>
      <c r="G140" s="129">
        <v>110</v>
      </c>
      <c r="H140" s="129">
        <v>135</v>
      </c>
      <c r="I140" s="129">
        <v>73</v>
      </c>
      <c r="J140" s="129">
        <v>272</v>
      </c>
      <c r="K140" s="129">
        <v>137</v>
      </c>
      <c r="L140" s="129">
        <f t="shared" si="54"/>
        <v>892</v>
      </c>
      <c r="M140" s="145">
        <f t="shared" si="55"/>
        <v>481</v>
      </c>
      <c r="O140" s="128" t="s">
        <v>122</v>
      </c>
      <c r="P140" s="47">
        <v>48</v>
      </c>
      <c r="Q140" s="47">
        <v>29</v>
      </c>
      <c r="R140" s="47">
        <v>2</v>
      </c>
      <c r="S140" s="47">
        <v>1</v>
      </c>
      <c r="T140" s="47">
        <v>20</v>
      </c>
      <c r="U140" s="47">
        <v>9</v>
      </c>
      <c r="V140" s="129">
        <f t="shared" si="56"/>
        <v>32</v>
      </c>
      <c r="W140" s="154">
        <v>28</v>
      </c>
    </row>
    <row r="141" spans="1:23">
      <c r="A141" s="132" t="s">
        <v>33</v>
      </c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45"/>
      <c r="O141" s="132" t="s">
        <v>33</v>
      </c>
      <c r="P141" s="47"/>
      <c r="Q141" s="47"/>
      <c r="R141" s="47"/>
      <c r="S141" s="47"/>
      <c r="T141" s="47"/>
      <c r="U141" s="47"/>
      <c r="V141" s="129"/>
      <c r="W141" s="154"/>
    </row>
    <row r="142" spans="1:23">
      <c r="A142" s="128" t="s">
        <v>196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130">
        <f t="shared" ref="L142:M146" si="57">+B142+D142+F142+H142+J142</f>
        <v>0</v>
      </c>
      <c r="M142" s="131">
        <f t="shared" si="57"/>
        <v>0</v>
      </c>
      <c r="O142" s="128" t="s">
        <v>196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129">
        <f t="shared" si="56"/>
        <v>0</v>
      </c>
      <c r="W142" s="154">
        <v>0</v>
      </c>
    </row>
    <row r="143" spans="1:23">
      <c r="A143" s="128" t="s">
        <v>123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130">
        <f t="shared" si="57"/>
        <v>0</v>
      </c>
      <c r="M143" s="131">
        <f t="shared" si="57"/>
        <v>0</v>
      </c>
      <c r="O143" s="128" t="s">
        <v>123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129">
        <f t="shared" si="56"/>
        <v>0</v>
      </c>
      <c r="W143" s="154"/>
    </row>
    <row r="144" spans="1:23">
      <c r="A144" s="128" t="s">
        <v>124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130">
        <f t="shared" si="57"/>
        <v>0</v>
      </c>
      <c r="M144" s="131">
        <f t="shared" si="57"/>
        <v>0</v>
      </c>
      <c r="O144" s="128" t="s">
        <v>124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129">
        <f t="shared" si="56"/>
        <v>0</v>
      </c>
      <c r="W144" s="154">
        <v>0</v>
      </c>
    </row>
    <row r="145" spans="1:23">
      <c r="A145" s="135" t="s">
        <v>307</v>
      </c>
      <c r="B145" s="47">
        <v>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130">
        <f t="shared" si="57"/>
        <v>0</v>
      </c>
      <c r="M145" s="131">
        <f t="shared" si="57"/>
        <v>0</v>
      </c>
      <c r="O145" s="135" t="s">
        <v>307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129">
        <f t="shared" si="56"/>
        <v>0</v>
      </c>
      <c r="W145" s="154">
        <v>0</v>
      </c>
    </row>
    <row r="146" spans="1:23" ht="15" customHeight="1" thickBot="1">
      <c r="A146" s="136" t="s">
        <v>308</v>
      </c>
      <c r="B146" s="146">
        <v>0</v>
      </c>
      <c r="C146" s="146">
        <v>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146">
        <v>0</v>
      </c>
      <c r="J146" s="146">
        <v>0</v>
      </c>
      <c r="K146" s="146">
        <v>0</v>
      </c>
      <c r="L146" s="138">
        <f t="shared" si="57"/>
        <v>0</v>
      </c>
      <c r="M146" s="139">
        <f t="shared" si="57"/>
        <v>0</v>
      </c>
      <c r="O146" s="136" t="s">
        <v>308</v>
      </c>
      <c r="P146" s="146">
        <v>0</v>
      </c>
      <c r="Q146" s="146">
        <v>0</v>
      </c>
      <c r="R146" s="146">
        <v>0</v>
      </c>
      <c r="S146" s="146">
        <v>0</v>
      </c>
      <c r="T146" s="146">
        <v>0</v>
      </c>
      <c r="U146" s="146">
        <v>0</v>
      </c>
      <c r="V146" s="137">
        <f t="shared" si="56"/>
        <v>0</v>
      </c>
      <c r="W146" s="155">
        <v>0</v>
      </c>
    </row>
    <row r="147" spans="1:23" ht="15" customHeight="1">
      <c r="A147" s="62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O147" s="63"/>
      <c r="P147" s="55"/>
      <c r="Q147" s="55"/>
      <c r="R147" s="55"/>
      <c r="S147" s="55"/>
      <c r="T147" s="55"/>
      <c r="U147" s="55"/>
      <c r="V147" s="55"/>
      <c r="W147" s="55"/>
    </row>
    <row r="148" spans="1:23" ht="12.75" customHeight="1">
      <c r="A148" s="672" t="s">
        <v>411</v>
      </c>
      <c r="B148" s="672"/>
      <c r="C148" s="672"/>
      <c r="D148" s="672"/>
      <c r="E148" s="672"/>
      <c r="F148" s="672"/>
      <c r="G148" s="672"/>
      <c r="H148" s="672"/>
      <c r="I148" s="672"/>
      <c r="J148" s="672"/>
      <c r="K148" s="672"/>
      <c r="L148" s="672"/>
      <c r="M148" s="672"/>
      <c r="O148" s="665" t="s">
        <v>406</v>
      </c>
      <c r="P148" s="665"/>
      <c r="Q148" s="665"/>
      <c r="R148" s="665"/>
      <c r="S148" s="665"/>
      <c r="T148" s="665"/>
      <c r="U148" s="665"/>
      <c r="V148" s="665"/>
      <c r="W148" s="665"/>
    </row>
    <row r="149" spans="1:23" ht="15" customHeight="1">
      <c r="A149" s="665" t="s">
        <v>3</v>
      </c>
      <c r="B149" s="665"/>
      <c r="C149" s="665"/>
      <c r="D149" s="665"/>
      <c r="E149" s="665"/>
      <c r="F149" s="665"/>
      <c r="G149" s="665"/>
      <c r="H149" s="665"/>
      <c r="I149" s="665"/>
      <c r="J149" s="665"/>
      <c r="K149" s="665"/>
      <c r="L149" s="665"/>
      <c r="M149" s="665"/>
      <c r="O149" s="653" t="s">
        <v>3</v>
      </c>
      <c r="P149" s="654"/>
      <c r="Q149" s="654"/>
      <c r="R149" s="654"/>
      <c r="S149" s="654"/>
      <c r="T149" s="654"/>
      <c r="U149" s="654"/>
      <c r="V149" s="654"/>
      <c r="W149" s="654"/>
    </row>
    <row r="150" spans="1:23" ht="3" customHeight="1" thickBot="1"/>
    <row r="151" spans="1:23" ht="15" customHeight="1">
      <c r="A151" s="676" t="s">
        <v>40</v>
      </c>
      <c r="B151" s="678" t="s">
        <v>222</v>
      </c>
      <c r="C151" s="678"/>
      <c r="D151" s="678" t="s">
        <v>223</v>
      </c>
      <c r="E151" s="678"/>
      <c r="F151" s="678" t="s">
        <v>224</v>
      </c>
      <c r="G151" s="678"/>
      <c r="H151" s="678" t="s">
        <v>225</v>
      </c>
      <c r="I151" s="678"/>
      <c r="J151" s="678" t="s">
        <v>226</v>
      </c>
      <c r="K151" s="685"/>
      <c r="L151" s="686" t="s">
        <v>9</v>
      </c>
      <c r="M151" s="687"/>
      <c r="O151" s="683" t="s">
        <v>40</v>
      </c>
      <c r="P151" s="678" t="s">
        <v>219</v>
      </c>
      <c r="Q151" s="657" t="s">
        <v>230</v>
      </c>
      <c r="R151" s="678" t="s">
        <v>231</v>
      </c>
      <c r="S151" s="678"/>
      <c r="T151" s="678"/>
      <c r="U151" s="678"/>
      <c r="V151" s="678" t="s">
        <v>237</v>
      </c>
      <c r="W151" s="680" t="s">
        <v>232</v>
      </c>
    </row>
    <row r="152" spans="1:23" ht="41.4">
      <c r="A152" s="677"/>
      <c r="B152" s="343" t="s">
        <v>14</v>
      </c>
      <c r="C152" s="343" t="s">
        <v>15</v>
      </c>
      <c r="D152" s="343" t="s">
        <v>14</v>
      </c>
      <c r="E152" s="343" t="s">
        <v>15</v>
      </c>
      <c r="F152" s="343" t="s">
        <v>14</v>
      </c>
      <c r="G152" s="343" t="s">
        <v>15</v>
      </c>
      <c r="H152" s="343" t="s">
        <v>14</v>
      </c>
      <c r="I152" s="343" t="s">
        <v>15</v>
      </c>
      <c r="J152" s="343" t="s">
        <v>14</v>
      </c>
      <c r="K152" s="343" t="s">
        <v>15</v>
      </c>
      <c r="L152" s="343" t="s">
        <v>14</v>
      </c>
      <c r="M152" s="344" t="s">
        <v>15</v>
      </c>
      <c r="O152" s="684"/>
      <c r="P152" s="679"/>
      <c r="Q152" s="658"/>
      <c r="R152" s="392" t="s">
        <v>227</v>
      </c>
      <c r="S152" s="356" t="s">
        <v>234</v>
      </c>
      <c r="T152" s="356" t="s">
        <v>235</v>
      </c>
      <c r="U152" s="356" t="s">
        <v>236</v>
      </c>
      <c r="V152" s="679"/>
      <c r="W152" s="681"/>
    </row>
    <row r="153" spans="1:23">
      <c r="A153" s="147" t="s">
        <v>34</v>
      </c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77"/>
      <c r="M153" s="127"/>
      <c r="O153" s="161" t="s">
        <v>34</v>
      </c>
      <c r="P153" s="356"/>
      <c r="Q153" s="356"/>
      <c r="R153" s="356"/>
      <c r="S153" s="356"/>
      <c r="T153" s="356"/>
      <c r="U153" s="356"/>
      <c r="V153" s="356"/>
      <c r="W153" s="357"/>
    </row>
    <row r="154" spans="1:23">
      <c r="A154" s="148" t="s">
        <v>127</v>
      </c>
      <c r="B154" s="129">
        <v>0</v>
      </c>
      <c r="C154" s="149">
        <v>0</v>
      </c>
      <c r="D154" s="129">
        <v>73</v>
      </c>
      <c r="E154" s="129">
        <v>40</v>
      </c>
      <c r="F154" s="129">
        <v>0</v>
      </c>
      <c r="G154" s="129">
        <v>0</v>
      </c>
      <c r="H154" s="129">
        <v>0</v>
      </c>
      <c r="I154" s="129">
        <v>0</v>
      </c>
      <c r="J154" s="129">
        <v>48</v>
      </c>
      <c r="K154" s="129">
        <v>30</v>
      </c>
      <c r="L154" s="129">
        <f t="shared" ref="L154:L186" si="58">+B154+D154+F154+H154+J154</f>
        <v>121</v>
      </c>
      <c r="M154" s="145">
        <f t="shared" ref="M154:M186" si="59">+C154+E154+G154+I154+K154</f>
        <v>70</v>
      </c>
      <c r="O154" s="143" t="s">
        <v>127</v>
      </c>
      <c r="P154" s="149">
        <v>2</v>
      </c>
      <c r="Q154" s="149">
        <v>3</v>
      </c>
      <c r="R154" s="149">
        <v>0</v>
      </c>
      <c r="S154" s="149">
        <v>2</v>
      </c>
      <c r="T154" s="149">
        <v>0</v>
      </c>
      <c r="U154" s="149">
        <v>0</v>
      </c>
      <c r="V154" s="129">
        <f t="shared" ref="V154:V186" si="60">SUM(R154:U154)</f>
        <v>2</v>
      </c>
      <c r="W154" s="162">
        <v>2</v>
      </c>
    </row>
    <row r="155" spans="1:23">
      <c r="A155" s="148" t="s">
        <v>288</v>
      </c>
      <c r="B155" s="129">
        <v>0</v>
      </c>
      <c r="C155" s="149">
        <v>0</v>
      </c>
      <c r="D155" s="129">
        <v>185</v>
      </c>
      <c r="E155" s="129">
        <v>105</v>
      </c>
      <c r="F155" s="129">
        <v>30</v>
      </c>
      <c r="G155" s="129">
        <v>19</v>
      </c>
      <c r="H155" s="129">
        <v>37</v>
      </c>
      <c r="I155" s="129">
        <v>21</v>
      </c>
      <c r="J155" s="129">
        <v>11</v>
      </c>
      <c r="K155" s="129">
        <v>7</v>
      </c>
      <c r="L155" s="129">
        <f t="shared" si="58"/>
        <v>263</v>
      </c>
      <c r="M155" s="145">
        <f t="shared" si="59"/>
        <v>152</v>
      </c>
      <c r="O155" s="143" t="s">
        <v>288</v>
      </c>
      <c r="P155" s="149">
        <v>9</v>
      </c>
      <c r="Q155" s="149">
        <v>5</v>
      </c>
      <c r="R155" s="149">
        <v>0</v>
      </c>
      <c r="S155" s="149">
        <v>1</v>
      </c>
      <c r="T155" s="149">
        <v>4</v>
      </c>
      <c r="U155" s="149">
        <v>1</v>
      </c>
      <c r="V155" s="129">
        <f t="shared" si="60"/>
        <v>6</v>
      </c>
      <c r="W155" s="162">
        <v>5</v>
      </c>
    </row>
    <row r="156" spans="1:23">
      <c r="A156" s="148" t="s">
        <v>129</v>
      </c>
      <c r="B156" s="129">
        <v>0</v>
      </c>
      <c r="C156" s="149">
        <v>0</v>
      </c>
      <c r="D156" s="129">
        <v>0</v>
      </c>
      <c r="E156" s="129">
        <v>0</v>
      </c>
      <c r="F156" s="129">
        <v>35</v>
      </c>
      <c r="G156" s="129">
        <v>20</v>
      </c>
      <c r="H156" s="129">
        <v>0</v>
      </c>
      <c r="I156" s="129">
        <v>0</v>
      </c>
      <c r="J156" s="129">
        <v>0</v>
      </c>
      <c r="K156" s="129">
        <v>0</v>
      </c>
      <c r="L156" s="129">
        <f t="shared" si="58"/>
        <v>35</v>
      </c>
      <c r="M156" s="145">
        <f t="shared" si="59"/>
        <v>20</v>
      </c>
      <c r="O156" s="143" t="s">
        <v>129</v>
      </c>
      <c r="P156" s="149">
        <v>1</v>
      </c>
      <c r="Q156" s="149">
        <v>1</v>
      </c>
      <c r="R156" s="149">
        <v>0</v>
      </c>
      <c r="S156" s="149">
        <v>0</v>
      </c>
      <c r="T156" s="149">
        <v>1</v>
      </c>
      <c r="U156" s="149">
        <v>0</v>
      </c>
      <c r="V156" s="129">
        <f t="shared" si="60"/>
        <v>1</v>
      </c>
      <c r="W156" s="162">
        <v>1</v>
      </c>
    </row>
    <row r="157" spans="1:23">
      <c r="A157" s="148" t="s">
        <v>290</v>
      </c>
      <c r="B157" s="129">
        <v>0</v>
      </c>
      <c r="C157" s="149">
        <v>0</v>
      </c>
      <c r="D157" s="129">
        <v>0</v>
      </c>
      <c r="E157" s="129">
        <v>0</v>
      </c>
      <c r="F157" s="129">
        <v>0</v>
      </c>
      <c r="G157" s="129">
        <v>0</v>
      </c>
      <c r="H157" s="129">
        <v>26</v>
      </c>
      <c r="I157" s="129">
        <v>14</v>
      </c>
      <c r="J157" s="129">
        <v>17</v>
      </c>
      <c r="K157" s="129">
        <v>11</v>
      </c>
      <c r="L157" s="120">
        <f t="shared" si="58"/>
        <v>43</v>
      </c>
      <c r="M157" s="145">
        <f t="shared" si="59"/>
        <v>25</v>
      </c>
      <c r="O157" s="143" t="s">
        <v>290</v>
      </c>
      <c r="P157" s="149">
        <v>2</v>
      </c>
      <c r="Q157" s="149">
        <v>1</v>
      </c>
      <c r="R157" s="149">
        <v>0</v>
      </c>
      <c r="S157" s="149">
        <v>1</v>
      </c>
      <c r="T157" s="149">
        <v>0</v>
      </c>
      <c r="U157" s="149">
        <v>0</v>
      </c>
      <c r="V157" s="129">
        <f t="shared" si="60"/>
        <v>1</v>
      </c>
      <c r="W157" s="162">
        <v>1</v>
      </c>
    </row>
    <row r="158" spans="1:23">
      <c r="A158" s="148" t="s">
        <v>131</v>
      </c>
      <c r="B158" s="129">
        <v>0</v>
      </c>
      <c r="C158" s="149">
        <v>0</v>
      </c>
      <c r="D158" s="129">
        <v>144</v>
      </c>
      <c r="E158" s="129">
        <v>75</v>
      </c>
      <c r="F158" s="129">
        <v>32</v>
      </c>
      <c r="G158" s="129">
        <v>18</v>
      </c>
      <c r="H158" s="129">
        <v>0</v>
      </c>
      <c r="I158" s="129">
        <v>0</v>
      </c>
      <c r="J158" s="129">
        <v>37</v>
      </c>
      <c r="K158" s="129">
        <v>16</v>
      </c>
      <c r="L158" s="129">
        <f t="shared" si="58"/>
        <v>213</v>
      </c>
      <c r="M158" s="145">
        <f t="shared" si="59"/>
        <v>109</v>
      </c>
      <c r="O158" s="143" t="s">
        <v>131</v>
      </c>
      <c r="P158" s="149">
        <v>5</v>
      </c>
      <c r="Q158" s="149">
        <v>4</v>
      </c>
      <c r="R158" s="160">
        <v>0</v>
      </c>
      <c r="S158" s="160">
        <v>1</v>
      </c>
      <c r="T158" s="160">
        <v>3</v>
      </c>
      <c r="U158" s="160">
        <v>0</v>
      </c>
      <c r="V158" s="120">
        <f t="shared" si="60"/>
        <v>4</v>
      </c>
      <c r="W158" s="163">
        <v>4</v>
      </c>
    </row>
    <row r="159" spans="1:23">
      <c r="A159" s="151" t="s">
        <v>35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>
        <f t="shared" si="58"/>
        <v>0</v>
      </c>
      <c r="M159" s="145">
        <f t="shared" si="59"/>
        <v>0</v>
      </c>
      <c r="O159" s="161" t="s">
        <v>35</v>
      </c>
      <c r="P159" s="149"/>
      <c r="Q159" s="149"/>
      <c r="R159" s="149"/>
      <c r="S159" s="149"/>
      <c r="T159" s="149"/>
      <c r="U159" s="149"/>
      <c r="V159" s="129"/>
      <c r="W159" s="162"/>
    </row>
    <row r="160" spans="1:23">
      <c r="A160" s="148" t="s">
        <v>132</v>
      </c>
      <c r="B160" s="149">
        <v>0</v>
      </c>
      <c r="C160" s="149">
        <v>0</v>
      </c>
      <c r="D160" s="149">
        <v>0</v>
      </c>
      <c r="E160" s="149">
        <v>0</v>
      </c>
      <c r="F160" s="149">
        <v>0</v>
      </c>
      <c r="G160" s="149">
        <v>0</v>
      </c>
      <c r="H160" s="149">
        <v>0</v>
      </c>
      <c r="I160" s="149">
        <v>0</v>
      </c>
      <c r="J160" s="149">
        <v>0</v>
      </c>
      <c r="K160" s="149">
        <v>0</v>
      </c>
      <c r="L160" s="129">
        <f t="shared" si="58"/>
        <v>0</v>
      </c>
      <c r="M160" s="145">
        <f t="shared" si="59"/>
        <v>0</v>
      </c>
      <c r="O160" s="143" t="s">
        <v>132</v>
      </c>
      <c r="P160" s="149"/>
      <c r="Q160" s="149">
        <v>0</v>
      </c>
      <c r="R160" s="149">
        <v>0</v>
      </c>
      <c r="S160" s="149">
        <v>0</v>
      </c>
      <c r="T160" s="149">
        <v>0</v>
      </c>
      <c r="U160" s="149">
        <v>0</v>
      </c>
      <c r="V160" s="129">
        <f t="shared" si="60"/>
        <v>0</v>
      </c>
      <c r="W160" s="162"/>
    </row>
    <row r="161" spans="1:23">
      <c r="A161" s="148" t="s">
        <v>133</v>
      </c>
      <c r="B161" s="149">
        <v>0</v>
      </c>
      <c r="C161" s="149">
        <v>0</v>
      </c>
      <c r="D161" s="149">
        <v>0</v>
      </c>
      <c r="E161" s="149">
        <v>0</v>
      </c>
      <c r="F161" s="149">
        <v>0</v>
      </c>
      <c r="G161" s="149">
        <v>0</v>
      </c>
      <c r="H161" s="149">
        <v>0</v>
      </c>
      <c r="I161" s="149">
        <v>0</v>
      </c>
      <c r="J161" s="149">
        <v>0</v>
      </c>
      <c r="K161" s="149">
        <v>0</v>
      </c>
      <c r="L161" s="129">
        <f t="shared" si="58"/>
        <v>0</v>
      </c>
      <c r="M161" s="145">
        <f t="shared" si="59"/>
        <v>0</v>
      </c>
      <c r="O161" s="143" t="s">
        <v>133</v>
      </c>
      <c r="P161" s="149"/>
      <c r="Q161" s="149">
        <v>0</v>
      </c>
      <c r="R161" s="149">
        <v>0</v>
      </c>
      <c r="S161" s="149">
        <v>0</v>
      </c>
      <c r="T161" s="149">
        <v>0</v>
      </c>
      <c r="U161" s="149">
        <v>0</v>
      </c>
      <c r="V161" s="129">
        <f t="shared" si="60"/>
        <v>0</v>
      </c>
      <c r="W161" s="162">
        <v>0</v>
      </c>
    </row>
    <row r="162" spans="1:23">
      <c r="A162" s="148" t="s">
        <v>134</v>
      </c>
      <c r="B162" s="149">
        <v>0</v>
      </c>
      <c r="C162" s="149">
        <v>0</v>
      </c>
      <c r="D162" s="149">
        <v>0</v>
      </c>
      <c r="E162" s="149">
        <v>0</v>
      </c>
      <c r="F162" s="149">
        <v>0</v>
      </c>
      <c r="G162" s="149">
        <v>0</v>
      </c>
      <c r="H162" s="149">
        <v>0</v>
      </c>
      <c r="I162" s="149">
        <v>0</v>
      </c>
      <c r="J162" s="149">
        <v>0</v>
      </c>
      <c r="K162" s="149">
        <v>0</v>
      </c>
      <c r="L162" s="129">
        <f t="shared" si="58"/>
        <v>0</v>
      </c>
      <c r="M162" s="145">
        <f t="shared" si="59"/>
        <v>0</v>
      </c>
      <c r="O162" s="143" t="s">
        <v>134</v>
      </c>
      <c r="P162" s="149"/>
      <c r="Q162" s="149">
        <v>0</v>
      </c>
      <c r="R162" s="149">
        <v>0</v>
      </c>
      <c r="S162" s="149">
        <v>0</v>
      </c>
      <c r="T162" s="149">
        <v>0</v>
      </c>
      <c r="U162" s="149"/>
      <c r="V162" s="129">
        <f t="shared" si="60"/>
        <v>0</v>
      </c>
      <c r="W162" s="162">
        <v>0</v>
      </c>
    </row>
    <row r="163" spans="1:23">
      <c r="A163" s="148" t="s">
        <v>310</v>
      </c>
      <c r="B163" s="149">
        <v>0</v>
      </c>
      <c r="C163" s="149">
        <v>0</v>
      </c>
      <c r="D163" s="149">
        <v>0</v>
      </c>
      <c r="E163" s="149">
        <v>0</v>
      </c>
      <c r="F163" s="149"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29">
        <f t="shared" si="58"/>
        <v>0</v>
      </c>
      <c r="M163" s="145">
        <f t="shared" si="59"/>
        <v>0</v>
      </c>
      <c r="O163" s="143" t="s">
        <v>310</v>
      </c>
      <c r="P163" s="149"/>
      <c r="Q163" s="149">
        <v>0</v>
      </c>
      <c r="R163" s="149">
        <v>0</v>
      </c>
      <c r="S163" s="149">
        <v>0</v>
      </c>
      <c r="T163" s="149">
        <v>0</v>
      </c>
      <c r="U163" s="149">
        <v>0</v>
      </c>
      <c r="V163" s="129">
        <f t="shared" si="60"/>
        <v>0</v>
      </c>
      <c r="W163" s="162">
        <v>0</v>
      </c>
    </row>
    <row r="164" spans="1:23">
      <c r="A164" s="151" t="s">
        <v>36</v>
      </c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29">
        <f t="shared" si="58"/>
        <v>0</v>
      </c>
      <c r="M164" s="145">
        <f t="shared" si="59"/>
        <v>0</v>
      </c>
      <c r="O164" s="161" t="s">
        <v>36</v>
      </c>
      <c r="P164" s="149"/>
      <c r="Q164" s="149"/>
      <c r="R164" s="149"/>
      <c r="S164" s="149"/>
      <c r="T164" s="149"/>
      <c r="U164" s="149"/>
      <c r="V164" s="129"/>
      <c r="W164" s="162"/>
    </row>
    <row r="165" spans="1:23">
      <c r="A165" s="148" t="s">
        <v>136</v>
      </c>
      <c r="B165" s="149">
        <v>0</v>
      </c>
      <c r="C165" s="149">
        <v>0</v>
      </c>
      <c r="D165" s="149">
        <v>0</v>
      </c>
      <c r="E165" s="149">
        <v>0</v>
      </c>
      <c r="F165" s="149">
        <v>0</v>
      </c>
      <c r="G165" s="149">
        <v>0</v>
      </c>
      <c r="H165" s="149">
        <v>0</v>
      </c>
      <c r="I165" s="149">
        <v>0</v>
      </c>
      <c r="J165" s="149">
        <v>0</v>
      </c>
      <c r="K165" s="149">
        <v>0</v>
      </c>
      <c r="L165" s="129">
        <f t="shared" si="58"/>
        <v>0</v>
      </c>
      <c r="M165" s="145">
        <f t="shared" si="59"/>
        <v>0</v>
      </c>
      <c r="O165" s="143" t="s">
        <v>136</v>
      </c>
      <c r="P165" s="149"/>
      <c r="Q165" s="149">
        <v>0</v>
      </c>
      <c r="R165" s="149">
        <v>0</v>
      </c>
      <c r="S165" s="149">
        <v>0</v>
      </c>
      <c r="T165" s="149">
        <v>0</v>
      </c>
      <c r="U165" s="149">
        <v>0</v>
      </c>
      <c r="V165" s="129">
        <f t="shared" si="60"/>
        <v>0</v>
      </c>
      <c r="W165" s="162">
        <v>0</v>
      </c>
    </row>
    <row r="166" spans="1:23">
      <c r="A166" s="148" t="s">
        <v>137</v>
      </c>
      <c r="B166" s="149">
        <v>0</v>
      </c>
      <c r="C166" s="149">
        <v>0</v>
      </c>
      <c r="D166" s="149">
        <v>0</v>
      </c>
      <c r="E166" s="149">
        <v>0</v>
      </c>
      <c r="F166" s="149">
        <v>0</v>
      </c>
      <c r="G166" s="149">
        <v>0</v>
      </c>
      <c r="H166" s="149">
        <v>0</v>
      </c>
      <c r="I166" s="149">
        <v>0</v>
      </c>
      <c r="J166" s="149">
        <v>0</v>
      </c>
      <c r="K166" s="149">
        <v>0</v>
      </c>
      <c r="L166" s="129">
        <f t="shared" si="58"/>
        <v>0</v>
      </c>
      <c r="M166" s="145">
        <f t="shared" si="59"/>
        <v>0</v>
      </c>
      <c r="O166" s="143" t="s">
        <v>137</v>
      </c>
      <c r="P166" s="149"/>
      <c r="Q166" s="149">
        <v>0</v>
      </c>
      <c r="R166" s="149">
        <v>0</v>
      </c>
      <c r="S166" s="149">
        <v>0</v>
      </c>
      <c r="T166" s="149">
        <v>0</v>
      </c>
      <c r="U166" s="149">
        <v>0</v>
      </c>
      <c r="V166" s="129">
        <f t="shared" si="60"/>
        <v>0</v>
      </c>
      <c r="W166" s="162">
        <v>0</v>
      </c>
    </row>
    <row r="167" spans="1:23">
      <c r="A167" s="148" t="s">
        <v>311</v>
      </c>
      <c r="B167" s="149">
        <v>0</v>
      </c>
      <c r="C167" s="149">
        <v>0</v>
      </c>
      <c r="D167" s="149">
        <v>0</v>
      </c>
      <c r="E167" s="149">
        <v>0</v>
      </c>
      <c r="F167" s="149">
        <v>0</v>
      </c>
      <c r="G167" s="149">
        <v>0</v>
      </c>
      <c r="H167" s="149">
        <v>0</v>
      </c>
      <c r="I167" s="149">
        <v>0</v>
      </c>
      <c r="J167" s="149">
        <v>0</v>
      </c>
      <c r="K167" s="149">
        <v>0</v>
      </c>
      <c r="L167" s="129">
        <f t="shared" si="58"/>
        <v>0</v>
      </c>
      <c r="M167" s="145">
        <f t="shared" si="59"/>
        <v>0</v>
      </c>
      <c r="O167" s="143" t="s">
        <v>311</v>
      </c>
      <c r="P167" s="149"/>
      <c r="Q167" s="149">
        <v>0</v>
      </c>
      <c r="R167" s="149">
        <v>0</v>
      </c>
      <c r="S167" s="149">
        <v>0</v>
      </c>
      <c r="T167" s="149">
        <v>0</v>
      </c>
      <c r="U167" s="149">
        <v>0</v>
      </c>
      <c r="V167" s="129">
        <f t="shared" si="60"/>
        <v>0</v>
      </c>
      <c r="W167" s="162">
        <v>0</v>
      </c>
    </row>
    <row r="168" spans="1:23">
      <c r="A168" s="148" t="s">
        <v>313</v>
      </c>
      <c r="B168" s="149">
        <v>0</v>
      </c>
      <c r="C168" s="149">
        <v>0</v>
      </c>
      <c r="D168" s="149">
        <v>0</v>
      </c>
      <c r="E168" s="149">
        <v>0</v>
      </c>
      <c r="F168" s="149"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29">
        <f t="shared" si="58"/>
        <v>0</v>
      </c>
      <c r="M168" s="145">
        <f t="shared" si="59"/>
        <v>0</v>
      </c>
      <c r="O168" s="143" t="s">
        <v>313</v>
      </c>
      <c r="P168" s="149"/>
      <c r="Q168" s="149">
        <v>0</v>
      </c>
      <c r="R168" s="149">
        <v>0</v>
      </c>
      <c r="S168" s="149">
        <v>0</v>
      </c>
      <c r="T168" s="149">
        <v>0</v>
      </c>
      <c r="U168" s="149">
        <v>0</v>
      </c>
      <c r="V168" s="129">
        <f t="shared" si="60"/>
        <v>0</v>
      </c>
      <c r="W168" s="162">
        <v>0</v>
      </c>
    </row>
    <row r="169" spans="1:23">
      <c r="A169" s="148" t="s">
        <v>291</v>
      </c>
      <c r="B169" s="129">
        <v>0</v>
      </c>
      <c r="C169" s="129">
        <v>0</v>
      </c>
      <c r="D169" s="129">
        <v>61</v>
      </c>
      <c r="E169" s="129">
        <v>32</v>
      </c>
      <c r="F169" s="129">
        <v>0</v>
      </c>
      <c r="G169" s="129">
        <v>0</v>
      </c>
      <c r="H169" s="129">
        <v>10</v>
      </c>
      <c r="I169" s="129">
        <v>6</v>
      </c>
      <c r="J169" s="129">
        <v>0</v>
      </c>
      <c r="K169" s="129">
        <v>0</v>
      </c>
      <c r="L169" s="129">
        <f t="shared" si="58"/>
        <v>71</v>
      </c>
      <c r="M169" s="145">
        <f t="shared" si="59"/>
        <v>38</v>
      </c>
      <c r="O169" s="143" t="s">
        <v>291</v>
      </c>
      <c r="P169" s="149">
        <v>3</v>
      </c>
      <c r="Q169" s="149">
        <v>3</v>
      </c>
      <c r="R169" s="149">
        <v>0</v>
      </c>
      <c r="S169" s="149">
        <v>0</v>
      </c>
      <c r="T169" s="149">
        <v>2</v>
      </c>
      <c r="U169" s="149">
        <v>1</v>
      </c>
      <c r="V169" s="129">
        <f t="shared" si="60"/>
        <v>3</v>
      </c>
      <c r="W169" s="162">
        <v>3</v>
      </c>
    </row>
    <row r="170" spans="1:23">
      <c r="A170" s="148" t="s">
        <v>141</v>
      </c>
      <c r="B170" s="149">
        <v>0</v>
      </c>
      <c r="C170" s="149">
        <v>0</v>
      </c>
      <c r="D170" s="149">
        <v>0</v>
      </c>
      <c r="E170" s="149">
        <v>0</v>
      </c>
      <c r="F170" s="149">
        <v>0</v>
      </c>
      <c r="G170" s="149">
        <v>0</v>
      </c>
      <c r="H170" s="149">
        <v>0</v>
      </c>
      <c r="I170" s="149">
        <v>0</v>
      </c>
      <c r="J170" s="149">
        <v>0</v>
      </c>
      <c r="K170" s="149">
        <v>0</v>
      </c>
      <c r="L170" s="129">
        <f t="shared" si="58"/>
        <v>0</v>
      </c>
      <c r="M170" s="145">
        <f t="shared" si="59"/>
        <v>0</v>
      </c>
      <c r="O170" s="143" t="s">
        <v>141</v>
      </c>
      <c r="P170" s="149"/>
      <c r="Q170" s="149">
        <v>0</v>
      </c>
      <c r="R170" s="149">
        <v>0</v>
      </c>
      <c r="S170" s="149">
        <v>0</v>
      </c>
      <c r="T170" s="149">
        <v>0</v>
      </c>
      <c r="U170" s="149">
        <v>0</v>
      </c>
      <c r="V170" s="129">
        <f t="shared" si="60"/>
        <v>0</v>
      </c>
      <c r="W170" s="162">
        <v>0</v>
      </c>
    </row>
    <row r="171" spans="1:23">
      <c r="A171" s="148" t="s">
        <v>142</v>
      </c>
      <c r="B171" s="149">
        <v>0</v>
      </c>
      <c r="C171" s="149">
        <v>0</v>
      </c>
      <c r="D171" s="149">
        <v>0</v>
      </c>
      <c r="E171" s="149">
        <v>0</v>
      </c>
      <c r="F171" s="149">
        <v>0</v>
      </c>
      <c r="G171" s="149">
        <v>0</v>
      </c>
      <c r="H171" s="149">
        <v>0</v>
      </c>
      <c r="I171" s="149">
        <v>0</v>
      </c>
      <c r="J171" s="149">
        <v>0</v>
      </c>
      <c r="K171" s="149">
        <v>0</v>
      </c>
      <c r="L171" s="129">
        <f t="shared" si="58"/>
        <v>0</v>
      </c>
      <c r="M171" s="145">
        <f t="shared" si="59"/>
        <v>0</v>
      </c>
      <c r="O171" s="143" t="s">
        <v>142</v>
      </c>
      <c r="P171" s="149"/>
      <c r="Q171" s="149">
        <v>0</v>
      </c>
      <c r="R171" s="149">
        <v>0</v>
      </c>
      <c r="S171" s="149">
        <v>0</v>
      </c>
      <c r="T171" s="149">
        <v>0</v>
      </c>
      <c r="U171" s="149">
        <v>0</v>
      </c>
      <c r="V171" s="129">
        <f t="shared" si="60"/>
        <v>0</v>
      </c>
      <c r="W171" s="162">
        <v>0</v>
      </c>
    </row>
    <row r="172" spans="1:23">
      <c r="A172" s="151" t="s">
        <v>37</v>
      </c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29">
        <f t="shared" si="58"/>
        <v>0</v>
      </c>
      <c r="M172" s="145">
        <f t="shared" si="59"/>
        <v>0</v>
      </c>
      <c r="O172" s="161" t="s">
        <v>37</v>
      </c>
      <c r="P172" s="149"/>
      <c r="Q172" s="149"/>
      <c r="R172" s="149"/>
      <c r="S172" s="149"/>
      <c r="T172" s="149"/>
      <c r="U172" s="149"/>
      <c r="V172" s="129"/>
      <c r="W172" s="162"/>
    </row>
    <row r="173" spans="1:23">
      <c r="A173" s="148" t="s">
        <v>143</v>
      </c>
      <c r="B173" s="129">
        <v>0</v>
      </c>
      <c r="C173" s="129">
        <v>0</v>
      </c>
      <c r="D173" s="129">
        <v>71</v>
      </c>
      <c r="E173" s="129">
        <v>35</v>
      </c>
      <c r="F173" s="129">
        <v>0</v>
      </c>
      <c r="G173" s="129">
        <v>0</v>
      </c>
      <c r="H173" s="129">
        <v>0</v>
      </c>
      <c r="I173" s="129">
        <v>0</v>
      </c>
      <c r="J173" s="129">
        <v>0</v>
      </c>
      <c r="K173" s="129">
        <v>0</v>
      </c>
      <c r="L173" s="129">
        <f t="shared" si="58"/>
        <v>71</v>
      </c>
      <c r="M173" s="145">
        <f t="shared" si="59"/>
        <v>35</v>
      </c>
      <c r="O173" s="143" t="s">
        <v>143</v>
      </c>
      <c r="P173" s="149">
        <v>3</v>
      </c>
      <c r="Q173" s="149">
        <v>3</v>
      </c>
      <c r="R173" s="149">
        <v>0</v>
      </c>
      <c r="S173" s="149">
        <v>0</v>
      </c>
      <c r="T173" s="149">
        <v>4</v>
      </c>
      <c r="U173" s="149">
        <v>0</v>
      </c>
      <c r="V173" s="129">
        <f t="shared" si="60"/>
        <v>4</v>
      </c>
      <c r="W173" s="162">
        <v>3</v>
      </c>
    </row>
    <row r="174" spans="1:23">
      <c r="A174" s="148" t="s">
        <v>144</v>
      </c>
      <c r="B174" s="129">
        <v>0</v>
      </c>
      <c r="C174" s="129">
        <v>0</v>
      </c>
      <c r="D174" s="129">
        <v>22</v>
      </c>
      <c r="E174" s="129">
        <v>9</v>
      </c>
      <c r="F174" s="129">
        <v>0</v>
      </c>
      <c r="G174" s="129">
        <v>0</v>
      </c>
      <c r="H174" s="129">
        <v>0</v>
      </c>
      <c r="I174" s="129">
        <v>0</v>
      </c>
      <c r="J174" s="129">
        <v>114</v>
      </c>
      <c r="K174" s="129">
        <v>56</v>
      </c>
      <c r="L174" s="129">
        <f t="shared" si="58"/>
        <v>136</v>
      </c>
      <c r="M174" s="145">
        <f t="shared" si="59"/>
        <v>65</v>
      </c>
      <c r="O174" s="143" t="s">
        <v>144</v>
      </c>
      <c r="P174" s="149">
        <v>3</v>
      </c>
      <c r="Q174" s="149">
        <v>3</v>
      </c>
      <c r="R174" s="149">
        <v>0</v>
      </c>
      <c r="S174" s="149">
        <v>1</v>
      </c>
      <c r="T174" s="149">
        <v>2</v>
      </c>
      <c r="U174" s="149">
        <v>2</v>
      </c>
      <c r="V174" s="129">
        <f t="shared" si="60"/>
        <v>5</v>
      </c>
      <c r="W174" s="162">
        <v>3</v>
      </c>
    </row>
    <row r="175" spans="1:23">
      <c r="A175" s="148" t="s">
        <v>145</v>
      </c>
      <c r="B175" s="129">
        <v>0</v>
      </c>
      <c r="C175" s="129">
        <v>0</v>
      </c>
      <c r="D175" s="129">
        <v>19</v>
      </c>
      <c r="E175" s="129">
        <v>12</v>
      </c>
      <c r="F175" s="129">
        <v>0</v>
      </c>
      <c r="G175" s="129">
        <v>0</v>
      </c>
      <c r="H175" s="129">
        <v>0</v>
      </c>
      <c r="I175" s="129">
        <v>0</v>
      </c>
      <c r="J175" s="129">
        <v>860</v>
      </c>
      <c r="K175" s="129">
        <v>449</v>
      </c>
      <c r="L175" s="129">
        <f t="shared" si="58"/>
        <v>879</v>
      </c>
      <c r="M175" s="145">
        <f t="shared" si="59"/>
        <v>461</v>
      </c>
      <c r="O175" s="143" t="s">
        <v>145</v>
      </c>
      <c r="P175" s="149">
        <v>42</v>
      </c>
      <c r="Q175" s="149">
        <v>36</v>
      </c>
      <c r="R175" s="149">
        <v>2</v>
      </c>
      <c r="S175" s="149">
        <v>1</v>
      </c>
      <c r="T175" s="149">
        <v>33</v>
      </c>
      <c r="U175" s="149">
        <v>6</v>
      </c>
      <c r="V175" s="129">
        <f t="shared" si="60"/>
        <v>42</v>
      </c>
      <c r="W175" s="162">
        <v>36</v>
      </c>
    </row>
    <row r="176" spans="1:23">
      <c r="A176" s="148" t="s">
        <v>295</v>
      </c>
      <c r="B176" s="129">
        <v>20</v>
      </c>
      <c r="C176" s="129">
        <v>10</v>
      </c>
      <c r="D176" s="129">
        <v>370</v>
      </c>
      <c r="E176" s="129">
        <v>200</v>
      </c>
      <c r="F176" s="129">
        <v>46</v>
      </c>
      <c r="G176" s="129">
        <v>22</v>
      </c>
      <c r="H176" s="129">
        <v>216</v>
      </c>
      <c r="I176" s="129">
        <v>119</v>
      </c>
      <c r="J176" s="129">
        <v>1645</v>
      </c>
      <c r="K176" s="129">
        <v>846</v>
      </c>
      <c r="L176" s="129">
        <f t="shared" si="58"/>
        <v>2297</v>
      </c>
      <c r="M176" s="145">
        <f t="shared" si="59"/>
        <v>1197</v>
      </c>
      <c r="O176" s="143" t="s">
        <v>295</v>
      </c>
      <c r="P176" s="149">
        <v>125</v>
      </c>
      <c r="Q176" s="149">
        <v>115</v>
      </c>
      <c r="R176" s="149">
        <v>28</v>
      </c>
      <c r="S176" s="149">
        <v>67</v>
      </c>
      <c r="T176" s="149">
        <v>20</v>
      </c>
      <c r="U176" s="149">
        <v>0</v>
      </c>
      <c r="V176" s="129">
        <f t="shared" si="60"/>
        <v>115</v>
      </c>
      <c r="W176" s="162">
        <v>106</v>
      </c>
    </row>
    <row r="177" spans="1:23">
      <c r="A177" s="148" t="s">
        <v>147</v>
      </c>
      <c r="B177" s="129">
        <v>0</v>
      </c>
      <c r="C177" s="129">
        <v>0</v>
      </c>
      <c r="D177" s="129">
        <v>175</v>
      </c>
      <c r="E177" s="129">
        <v>80</v>
      </c>
      <c r="F177" s="129">
        <v>0</v>
      </c>
      <c r="G177" s="129"/>
      <c r="H177" s="129">
        <v>0</v>
      </c>
      <c r="I177" s="129"/>
      <c r="J177" s="129">
        <v>133</v>
      </c>
      <c r="K177" s="129">
        <v>76</v>
      </c>
      <c r="L177" s="129">
        <f t="shared" si="58"/>
        <v>308</v>
      </c>
      <c r="M177" s="145">
        <f t="shared" si="59"/>
        <v>156</v>
      </c>
      <c r="O177" s="143" t="s">
        <v>147</v>
      </c>
      <c r="P177" s="149">
        <v>13</v>
      </c>
      <c r="Q177" s="149">
        <v>13</v>
      </c>
      <c r="R177" s="149">
        <v>0</v>
      </c>
      <c r="S177" s="149">
        <v>0</v>
      </c>
      <c r="T177" s="149">
        <v>10</v>
      </c>
      <c r="U177" s="149">
        <v>3</v>
      </c>
      <c r="V177" s="129">
        <f t="shared" si="60"/>
        <v>13</v>
      </c>
      <c r="W177" s="162">
        <v>13</v>
      </c>
    </row>
    <row r="178" spans="1:23" ht="16.5" customHeight="1">
      <c r="A178" s="148" t="s">
        <v>148</v>
      </c>
      <c r="B178" s="129">
        <v>0</v>
      </c>
      <c r="C178" s="129">
        <v>0</v>
      </c>
      <c r="D178" s="129">
        <v>0</v>
      </c>
      <c r="E178" s="129">
        <v>0</v>
      </c>
      <c r="F178" s="129">
        <v>0</v>
      </c>
      <c r="G178" s="129">
        <v>0</v>
      </c>
      <c r="H178" s="129">
        <v>0</v>
      </c>
      <c r="I178" s="129">
        <v>0</v>
      </c>
      <c r="J178" s="129">
        <v>260</v>
      </c>
      <c r="K178" s="129">
        <v>139</v>
      </c>
      <c r="L178" s="129">
        <f t="shared" si="58"/>
        <v>260</v>
      </c>
      <c r="M178" s="145">
        <f t="shared" si="59"/>
        <v>139</v>
      </c>
      <c r="O178" s="143" t="s">
        <v>148</v>
      </c>
      <c r="P178" s="149">
        <v>9</v>
      </c>
      <c r="Q178" s="149">
        <v>9</v>
      </c>
      <c r="R178" s="149">
        <v>0</v>
      </c>
      <c r="S178" s="149">
        <v>3</v>
      </c>
      <c r="T178" s="149">
        <v>3</v>
      </c>
      <c r="U178" s="149">
        <v>3</v>
      </c>
      <c r="V178" s="129">
        <f t="shared" si="60"/>
        <v>9</v>
      </c>
      <c r="W178" s="162">
        <v>9</v>
      </c>
    </row>
    <row r="179" spans="1:23">
      <c r="A179" s="148" t="s">
        <v>298</v>
      </c>
      <c r="B179" s="129">
        <v>0</v>
      </c>
      <c r="C179" s="129">
        <v>0</v>
      </c>
      <c r="D179" s="129">
        <v>0</v>
      </c>
      <c r="E179" s="129">
        <v>0</v>
      </c>
      <c r="F179" s="129">
        <v>0</v>
      </c>
      <c r="G179" s="129">
        <v>0</v>
      </c>
      <c r="H179" s="129">
        <v>0</v>
      </c>
      <c r="I179" s="129">
        <v>0</v>
      </c>
      <c r="J179" s="129">
        <v>316</v>
      </c>
      <c r="K179" s="129">
        <v>162</v>
      </c>
      <c r="L179" s="129">
        <f t="shared" si="58"/>
        <v>316</v>
      </c>
      <c r="M179" s="145">
        <f t="shared" si="59"/>
        <v>162</v>
      </c>
      <c r="O179" s="143" t="s">
        <v>298</v>
      </c>
      <c r="P179" s="149">
        <v>12</v>
      </c>
      <c r="Q179" s="149">
        <v>12</v>
      </c>
      <c r="R179" s="149">
        <v>0</v>
      </c>
      <c r="S179" s="149">
        <v>0</v>
      </c>
      <c r="T179" s="149">
        <v>12</v>
      </c>
      <c r="U179" s="149">
        <v>1</v>
      </c>
      <c r="V179" s="129">
        <f t="shared" si="60"/>
        <v>13</v>
      </c>
      <c r="W179" s="162">
        <v>12</v>
      </c>
    </row>
    <row r="180" spans="1:23">
      <c r="A180" s="151" t="s">
        <v>38</v>
      </c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29">
        <f t="shared" si="58"/>
        <v>0</v>
      </c>
      <c r="M180" s="145">
        <f t="shared" si="59"/>
        <v>0</v>
      </c>
      <c r="O180" s="161" t="s">
        <v>38</v>
      </c>
      <c r="P180" s="149"/>
      <c r="Q180" s="149"/>
      <c r="R180" s="149"/>
      <c r="S180" s="149"/>
      <c r="T180" s="149"/>
      <c r="U180" s="149"/>
      <c r="V180" s="129"/>
      <c r="W180" s="162"/>
    </row>
    <row r="181" spans="1:23">
      <c r="A181" s="148" t="s">
        <v>150</v>
      </c>
      <c r="B181" s="129">
        <v>0</v>
      </c>
      <c r="C181" s="129">
        <v>0</v>
      </c>
      <c r="D181" s="129">
        <v>0</v>
      </c>
      <c r="E181" s="129">
        <v>0</v>
      </c>
      <c r="F181" s="129">
        <v>34</v>
      </c>
      <c r="G181" s="129">
        <v>18</v>
      </c>
      <c r="H181" s="129">
        <v>33</v>
      </c>
      <c r="I181" s="129">
        <v>15</v>
      </c>
      <c r="J181" s="129">
        <v>0</v>
      </c>
      <c r="K181" s="129">
        <v>0</v>
      </c>
      <c r="L181" s="129">
        <f t="shared" si="58"/>
        <v>67</v>
      </c>
      <c r="M181" s="145">
        <f t="shared" si="59"/>
        <v>33</v>
      </c>
      <c r="O181" s="143" t="s">
        <v>150</v>
      </c>
      <c r="P181" s="149">
        <v>4</v>
      </c>
      <c r="Q181" s="149">
        <v>2</v>
      </c>
      <c r="R181" s="149">
        <v>0</v>
      </c>
      <c r="S181" s="149">
        <v>2</v>
      </c>
      <c r="T181" s="149">
        <v>0</v>
      </c>
      <c r="U181" s="149"/>
      <c r="V181" s="129">
        <f t="shared" si="60"/>
        <v>2</v>
      </c>
      <c r="W181" s="162">
        <v>2</v>
      </c>
    </row>
    <row r="182" spans="1:23">
      <c r="A182" s="148" t="s">
        <v>315</v>
      </c>
      <c r="B182" s="129">
        <v>0</v>
      </c>
      <c r="C182" s="129">
        <v>0</v>
      </c>
      <c r="D182" s="129">
        <v>0</v>
      </c>
      <c r="E182" s="129">
        <v>0</v>
      </c>
      <c r="F182" s="129">
        <v>0</v>
      </c>
      <c r="G182" s="129">
        <v>0</v>
      </c>
      <c r="H182" s="129">
        <v>24</v>
      </c>
      <c r="I182" s="129">
        <v>9</v>
      </c>
      <c r="J182" s="129">
        <v>81</v>
      </c>
      <c r="K182" s="129">
        <v>41</v>
      </c>
      <c r="L182" s="129">
        <f t="shared" si="58"/>
        <v>105</v>
      </c>
      <c r="M182" s="145">
        <f t="shared" si="59"/>
        <v>50</v>
      </c>
      <c r="O182" s="143" t="s">
        <v>315</v>
      </c>
      <c r="P182" s="149">
        <v>3</v>
      </c>
      <c r="Q182" s="149">
        <v>3</v>
      </c>
      <c r="R182" s="149">
        <v>2</v>
      </c>
      <c r="S182" s="149">
        <v>0</v>
      </c>
      <c r="T182" s="149">
        <v>1</v>
      </c>
      <c r="U182" s="149">
        <v>0</v>
      </c>
      <c r="V182" s="129">
        <f t="shared" si="60"/>
        <v>3</v>
      </c>
      <c r="W182" s="162">
        <v>3</v>
      </c>
    </row>
    <row r="183" spans="1:23">
      <c r="A183" s="148" t="s">
        <v>152</v>
      </c>
      <c r="B183" s="129">
        <v>0</v>
      </c>
      <c r="C183" s="129">
        <v>0</v>
      </c>
      <c r="D183" s="129">
        <v>111</v>
      </c>
      <c r="E183" s="129">
        <v>52</v>
      </c>
      <c r="F183" s="129">
        <v>0</v>
      </c>
      <c r="G183" s="129">
        <v>0</v>
      </c>
      <c r="H183" s="129">
        <v>0</v>
      </c>
      <c r="I183" s="129">
        <v>0</v>
      </c>
      <c r="J183" s="129">
        <v>122</v>
      </c>
      <c r="K183" s="129">
        <v>60</v>
      </c>
      <c r="L183" s="129">
        <f t="shared" si="58"/>
        <v>233</v>
      </c>
      <c r="M183" s="145">
        <f t="shared" si="59"/>
        <v>112</v>
      </c>
      <c r="O183" s="143" t="s">
        <v>152</v>
      </c>
      <c r="P183" s="149">
        <v>5</v>
      </c>
      <c r="Q183" s="149">
        <v>4</v>
      </c>
      <c r="R183" s="149">
        <v>2</v>
      </c>
      <c r="S183" s="149">
        <v>0</v>
      </c>
      <c r="T183" s="149">
        <v>3</v>
      </c>
      <c r="U183" s="149">
        <v>0</v>
      </c>
      <c r="V183" s="129">
        <f t="shared" si="60"/>
        <v>5</v>
      </c>
      <c r="W183" s="162">
        <v>3</v>
      </c>
    </row>
    <row r="184" spans="1:23">
      <c r="A184" s="148" t="s">
        <v>300</v>
      </c>
      <c r="B184" s="129">
        <v>0</v>
      </c>
      <c r="C184" s="129">
        <v>0</v>
      </c>
      <c r="D184" s="129">
        <v>105</v>
      </c>
      <c r="E184" s="129">
        <v>50</v>
      </c>
      <c r="F184" s="129">
        <v>2</v>
      </c>
      <c r="G184" s="129">
        <v>2</v>
      </c>
      <c r="H184" s="129">
        <v>28</v>
      </c>
      <c r="I184" s="129">
        <v>12</v>
      </c>
      <c r="J184" s="129">
        <v>90</v>
      </c>
      <c r="K184" s="129">
        <v>45</v>
      </c>
      <c r="L184" s="129">
        <f t="shared" si="58"/>
        <v>225</v>
      </c>
      <c r="M184" s="145">
        <f t="shared" si="59"/>
        <v>109</v>
      </c>
      <c r="O184" s="143" t="s">
        <v>300</v>
      </c>
      <c r="P184" s="149">
        <v>7</v>
      </c>
      <c r="Q184" s="149">
        <v>5</v>
      </c>
      <c r="R184" s="149">
        <v>5</v>
      </c>
      <c r="S184" s="149">
        <v>0</v>
      </c>
      <c r="T184" s="149">
        <v>0</v>
      </c>
      <c r="U184" s="149">
        <v>0</v>
      </c>
      <c r="V184" s="129">
        <f t="shared" si="60"/>
        <v>5</v>
      </c>
      <c r="W184" s="162">
        <v>5</v>
      </c>
    </row>
    <row r="185" spans="1:23">
      <c r="A185" s="148" t="s">
        <v>154</v>
      </c>
      <c r="B185" s="129">
        <v>0</v>
      </c>
      <c r="C185" s="129">
        <v>0</v>
      </c>
      <c r="D185" s="129">
        <v>0</v>
      </c>
      <c r="E185" s="129">
        <v>0</v>
      </c>
      <c r="F185" s="129">
        <v>0</v>
      </c>
      <c r="G185" s="129">
        <v>0</v>
      </c>
      <c r="H185" s="129">
        <v>0</v>
      </c>
      <c r="I185" s="129">
        <v>0</v>
      </c>
      <c r="J185" s="129">
        <v>51</v>
      </c>
      <c r="K185" s="129">
        <v>31</v>
      </c>
      <c r="L185" s="129">
        <f t="shared" si="58"/>
        <v>51</v>
      </c>
      <c r="M185" s="145">
        <f t="shared" si="59"/>
        <v>31</v>
      </c>
      <c r="O185" s="143" t="s">
        <v>154</v>
      </c>
      <c r="P185" s="149">
        <v>1</v>
      </c>
      <c r="Q185" s="149">
        <v>1</v>
      </c>
      <c r="R185" s="149">
        <v>0</v>
      </c>
      <c r="S185" s="149">
        <v>0</v>
      </c>
      <c r="T185" s="149">
        <v>0</v>
      </c>
      <c r="U185" s="149">
        <v>1</v>
      </c>
      <c r="V185" s="129">
        <f t="shared" si="60"/>
        <v>1</v>
      </c>
      <c r="W185" s="162">
        <v>1</v>
      </c>
    </row>
    <row r="186" spans="1:23" ht="14.4" thickBot="1">
      <c r="A186" s="152" t="s">
        <v>302</v>
      </c>
      <c r="B186" s="137">
        <v>0</v>
      </c>
      <c r="C186" s="137">
        <v>0</v>
      </c>
      <c r="D186" s="137">
        <v>722</v>
      </c>
      <c r="E186" s="137">
        <v>365</v>
      </c>
      <c r="F186" s="137">
        <v>30</v>
      </c>
      <c r="G186" s="137">
        <v>15</v>
      </c>
      <c r="H186" s="137">
        <v>66</v>
      </c>
      <c r="I186" s="137">
        <v>29</v>
      </c>
      <c r="J186" s="137">
        <v>233</v>
      </c>
      <c r="K186" s="137">
        <v>105</v>
      </c>
      <c r="L186" s="137">
        <f t="shared" si="58"/>
        <v>1051</v>
      </c>
      <c r="M186" s="375">
        <f t="shared" si="59"/>
        <v>514</v>
      </c>
      <c r="O186" s="164" t="s">
        <v>302</v>
      </c>
      <c r="P186" s="165">
        <v>20</v>
      </c>
      <c r="Q186" s="165">
        <v>20</v>
      </c>
      <c r="R186" s="165">
        <v>3</v>
      </c>
      <c r="S186" s="165">
        <v>0</v>
      </c>
      <c r="T186" s="165">
        <v>17</v>
      </c>
      <c r="U186" s="165">
        <v>0</v>
      </c>
      <c r="V186" s="166">
        <f t="shared" si="60"/>
        <v>20</v>
      </c>
      <c r="W186" s="167">
        <v>19</v>
      </c>
    </row>
  </sheetData>
  <mergeCells count="85">
    <mergeCell ref="O1:W1"/>
    <mergeCell ref="A104:M104"/>
    <mergeCell ref="A105:M105"/>
    <mergeCell ref="A107:A108"/>
    <mergeCell ref="B107:C107"/>
    <mergeCell ref="D107:E107"/>
    <mergeCell ref="F107:G107"/>
    <mergeCell ref="H107:I107"/>
    <mergeCell ref="J107:K107"/>
    <mergeCell ref="L107:M107"/>
    <mergeCell ref="A30:M30"/>
    <mergeCell ref="A31:M31"/>
    <mergeCell ref="A68:M68"/>
    <mergeCell ref="A70:A71"/>
    <mergeCell ref="B70:C70"/>
    <mergeCell ref="D70:E70"/>
    <mergeCell ref="F70:G70"/>
    <mergeCell ref="H70:I70"/>
    <mergeCell ref="J70:K70"/>
    <mergeCell ref="L70:M70"/>
    <mergeCell ref="A1:M1"/>
    <mergeCell ref="A2:M2"/>
    <mergeCell ref="A3:M3"/>
    <mergeCell ref="A5:A6"/>
    <mergeCell ref="B5:C5"/>
    <mergeCell ref="D5:E5"/>
    <mergeCell ref="F5:G5"/>
    <mergeCell ref="H5:I5"/>
    <mergeCell ref="J5:K5"/>
    <mergeCell ref="L5:M5"/>
    <mergeCell ref="J33:K33"/>
    <mergeCell ref="L33:M33"/>
    <mergeCell ref="A148:M148"/>
    <mergeCell ref="A149:M149"/>
    <mergeCell ref="O151:O152"/>
    <mergeCell ref="B151:C151"/>
    <mergeCell ref="D151:E151"/>
    <mergeCell ref="A151:A152"/>
    <mergeCell ref="F151:G151"/>
    <mergeCell ref="H151:I151"/>
    <mergeCell ref="J151:K151"/>
    <mergeCell ref="L151:M151"/>
    <mergeCell ref="P107:P108"/>
    <mergeCell ref="R107:U107"/>
    <mergeCell ref="V107:V108"/>
    <mergeCell ref="V151:V152"/>
    <mergeCell ref="W151:W152"/>
    <mergeCell ref="O148:W148"/>
    <mergeCell ref="O149:W149"/>
    <mergeCell ref="P151:P152"/>
    <mergeCell ref="R151:U151"/>
    <mergeCell ref="Q151:Q152"/>
    <mergeCell ref="Q107:Q108"/>
    <mergeCell ref="W107:W108"/>
    <mergeCell ref="O107:O108"/>
    <mergeCell ref="A67:M67"/>
    <mergeCell ref="O31:W31"/>
    <mergeCell ref="O33:O34"/>
    <mergeCell ref="P33:P34"/>
    <mergeCell ref="Q33:Q34"/>
    <mergeCell ref="R33:V33"/>
    <mergeCell ref="W33:W34"/>
    <mergeCell ref="A33:A34"/>
    <mergeCell ref="B33:C33"/>
    <mergeCell ref="D33:E33"/>
    <mergeCell ref="F33:G33"/>
    <mergeCell ref="H33:I33"/>
    <mergeCell ref="O30:W30"/>
    <mergeCell ref="R5:V5"/>
    <mergeCell ref="O67:W67"/>
    <mergeCell ref="O104:W104"/>
    <mergeCell ref="O2:W2"/>
    <mergeCell ref="O3:W3"/>
    <mergeCell ref="O5:O6"/>
    <mergeCell ref="P5:P6"/>
    <mergeCell ref="Q5:Q6"/>
    <mergeCell ref="W5:W6"/>
    <mergeCell ref="O105:W105"/>
    <mergeCell ref="O68:W68"/>
    <mergeCell ref="O70:O71"/>
    <mergeCell ref="P70:P71"/>
    <mergeCell ref="R70:U70"/>
    <mergeCell ref="V70:V71"/>
    <mergeCell ref="W70:W71"/>
    <mergeCell ref="Q70:Q71"/>
  </mergeCells>
  <printOptions horizontalCentered="1"/>
  <pageMargins left="0.70866141732283472" right="0.70866141732283472" top="0.74803149606299213" bottom="0.74803149606299213" header="0.31496062992125984" footer="0.31496062992125984"/>
  <pageSetup scale="85" firstPageNumber="4" orientation="landscape" useFirstPageNumber="1" r:id="rId1"/>
  <headerFooter>
    <oddFooter>Page &amp;P</oddFooter>
  </headerFooter>
  <rowBreaks count="4" manualBreakCount="4">
    <brk id="29" max="16383" man="1"/>
    <brk id="66" max="16383" man="1"/>
    <brk id="103" max="16383" man="1"/>
    <brk id="146" max="16383" man="1"/>
  </rowBreaks>
  <ignoredErrors>
    <ignoredError sqref="V36 V37:V64 V65:V66 V73:V91 V93:V103 V110:V146 V154:V18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190"/>
  <sheetViews>
    <sheetView showZeros="0" topLeftCell="H1" zoomScale="85" zoomScaleNormal="85" workbookViewId="0">
      <selection activeCell="AF8" sqref="AF8:AF30"/>
    </sheetView>
  </sheetViews>
  <sheetFormatPr baseColWidth="10" defaultColWidth="11.44140625" defaultRowHeight="17.25" customHeight="1"/>
  <cols>
    <col min="1" max="1" width="27.88671875" style="20" customWidth="1"/>
    <col min="2" max="2" width="7.88671875" style="16" customWidth="1"/>
    <col min="3" max="3" width="6.6640625" style="16" customWidth="1"/>
    <col min="4" max="4" width="8" style="16" customWidth="1"/>
    <col min="5" max="5" width="6.88671875" style="16" customWidth="1"/>
    <col min="6" max="6" width="8.33203125" style="16" customWidth="1"/>
    <col min="7" max="7" width="8.44140625" style="16" customWidth="1"/>
    <col min="8" max="8" width="8" style="16" customWidth="1"/>
    <col min="9" max="9" width="7.44140625" style="16" customWidth="1"/>
    <col min="10" max="11" width="8" style="16" customWidth="1"/>
    <col min="12" max="12" width="6.44140625" style="16" customWidth="1"/>
    <col min="13" max="13" width="9.5546875" style="16" customWidth="1"/>
    <col min="14" max="14" width="9.6640625" style="16" customWidth="1"/>
    <col min="15" max="16" width="7.88671875" style="16" customWidth="1"/>
    <col min="17" max="17" width="6.5546875" style="16" customWidth="1"/>
    <col min="18" max="19" width="7.44140625" style="16" customWidth="1"/>
    <col min="20" max="20" width="7" style="16" customWidth="1"/>
    <col min="21" max="21" width="1" style="74" customWidth="1"/>
    <col min="22" max="22" width="22.44140625" style="21" customWidth="1"/>
    <col min="23" max="23" width="8" style="16" customWidth="1"/>
    <col min="24" max="24" width="8.44140625" style="16" customWidth="1"/>
    <col min="25" max="25" width="8.109375" style="16" customWidth="1"/>
    <col min="26" max="26" width="6.6640625" style="16" customWidth="1"/>
    <col min="27" max="27" width="8" style="16" customWidth="1"/>
    <col min="28" max="28" width="7.44140625" style="16" customWidth="1"/>
    <col min="29" max="29" width="8.109375" style="16" customWidth="1"/>
    <col min="30" max="30" width="8" style="16" customWidth="1"/>
    <col min="31" max="32" width="7.88671875" style="16" customWidth="1"/>
    <col min="33" max="33" width="8" style="16" customWidth="1"/>
    <col min="34" max="34" width="9.33203125" style="16" customWidth="1"/>
    <col min="35" max="35" width="8.88671875" style="16" customWidth="1"/>
    <col min="36" max="37" width="8" style="16" customWidth="1"/>
    <col min="38" max="38" width="8.44140625" style="16" customWidth="1"/>
    <col min="39" max="40" width="8" style="16" customWidth="1"/>
    <col min="41" max="41" width="7.5546875" style="16" customWidth="1"/>
    <col min="42" max="42" width="0.88671875" style="74" customWidth="1"/>
    <col min="43" max="43" width="35" style="75" customWidth="1"/>
    <col min="44" max="44" width="7.44140625" style="16" customWidth="1"/>
    <col min="45" max="45" width="7.88671875" style="16" customWidth="1"/>
    <col min="46" max="47" width="7.6640625" style="16" customWidth="1"/>
    <col min="48" max="48" width="7.5546875" style="16" customWidth="1"/>
    <col min="49" max="49" width="8.88671875" style="16" customWidth="1"/>
    <col min="50" max="50" width="11.109375" style="16" customWidth="1"/>
    <col min="51" max="51" width="11.5546875" style="16" customWidth="1"/>
    <col min="52" max="52" width="11.44140625" style="16" customWidth="1"/>
    <col min="53" max="53" width="11.88671875" style="16" customWidth="1"/>
    <col min="54" max="54" width="9.109375" style="16" customWidth="1"/>
    <col min="55" max="55" width="15.33203125" style="16" customWidth="1"/>
    <col min="56" max="56" width="1.109375" style="8" customWidth="1"/>
    <col min="57" max="57" width="27.88671875" style="75" customWidth="1"/>
    <col min="58" max="58" width="17" style="16" customWidth="1"/>
    <col min="59" max="60" width="16.109375" style="16" customWidth="1"/>
    <col min="61" max="61" width="11.5546875" style="16" customWidth="1"/>
    <col min="62" max="62" width="15.109375" style="16" customWidth="1"/>
    <col min="63" max="63" width="17.6640625" style="16" customWidth="1"/>
    <col min="64" max="64" width="13.88671875" style="16" customWidth="1"/>
    <col min="65" max="65" width="16.44140625" style="16" customWidth="1"/>
    <col min="66" max="16384" width="11.44140625" style="75"/>
  </cols>
  <sheetData>
    <row r="1" spans="1:66" s="8" customFormat="1" ht="37.5" customHeight="1">
      <c r="A1" s="700" t="s">
        <v>316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V1" s="700" t="s">
        <v>317</v>
      </c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700"/>
      <c r="AN1" s="700"/>
      <c r="AO1" s="700"/>
      <c r="AQ1" s="700" t="s">
        <v>318</v>
      </c>
      <c r="AR1" s="700"/>
      <c r="AS1" s="700"/>
      <c r="AT1" s="700"/>
      <c r="AU1" s="700"/>
      <c r="AV1" s="700"/>
      <c r="AW1" s="700"/>
      <c r="AX1" s="700"/>
      <c r="AY1" s="700"/>
      <c r="AZ1" s="700"/>
      <c r="BA1" s="700"/>
      <c r="BB1" s="700"/>
      <c r="BC1" s="700"/>
      <c r="BD1" s="66"/>
      <c r="BE1" s="692" t="s">
        <v>344</v>
      </c>
      <c r="BF1" s="692"/>
      <c r="BG1" s="692"/>
      <c r="BH1" s="692"/>
      <c r="BI1" s="692"/>
      <c r="BJ1" s="692"/>
      <c r="BK1" s="692"/>
      <c r="BL1" s="692"/>
      <c r="BM1" s="692"/>
      <c r="BN1" s="7"/>
    </row>
    <row r="2" spans="1:66" s="3" customFormat="1" ht="17.25" customHeight="1">
      <c r="A2" s="665" t="s">
        <v>415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V2" s="665" t="s">
        <v>418</v>
      </c>
      <c r="W2" s="665"/>
      <c r="X2" s="665"/>
      <c r="Y2" s="665"/>
      <c r="Z2" s="665"/>
      <c r="AA2" s="665"/>
      <c r="AB2" s="665"/>
      <c r="AC2" s="665"/>
      <c r="AD2" s="665"/>
      <c r="AE2" s="665"/>
      <c r="AF2" s="665"/>
      <c r="AG2" s="665"/>
      <c r="AH2" s="665"/>
      <c r="AI2" s="665"/>
      <c r="AJ2" s="665"/>
      <c r="AK2" s="665"/>
      <c r="AL2" s="665"/>
      <c r="AM2" s="665"/>
      <c r="AN2" s="665"/>
      <c r="AO2" s="665"/>
      <c r="AQ2" s="665" t="s">
        <v>421</v>
      </c>
      <c r="AR2" s="665"/>
      <c r="AS2" s="665"/>
      <c r="AT2" s="665"/>
      <c r="AU2" s="665"/>
      <c r="AV2" s="665"/>
      <c r="AW2" s="665"/>
      <c r="AX2" s="665"/>
      <c r="AY2" s="665"/>
      <c r="AZ2" s="665"/>
      <c r="BA2" s="665"/>
      <c r="BB2" s="665"/>
      <c r="BC2" s="665"/>
      <c r="BD2" s="75"/>
      <c r="BE2" s="665" t="s">
        <v>424</v>
      </c>
      <c r="BF2" s="665"/>
      <c r="BG2" s="665"/>
      <c r="BH2" s="665"/>
      <c r="BI2" s="665"/>
      <c r="BJ2" s="665"/>
      <c r="BK2" s="665"/>
      <c r="BL2" s="665"/>
      <c r="BM2" s="665"/>
    </row>
    <row r="3" spans="1:66" s="3" customFormat="1" ht="17.25" customHeight="1">
      <c r="A3" s="699" t="s">
        <v>3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V3" s="699" t="s">
        <v>3</v>
      </c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699"/>
      <c r="AI3" s="699"/>
      <c r="AJ3" s="699"/>
      <c r="AK3" s="699"/>
      <c r="AL3" s="699"/>
      <c r="AM3" s="699"/>
      <c r="AN3" s="699"/>
      <c r="AO3" s="699"/>
      <c r="AQ3" s="10" t="s">
        <v>3</v>
      </c>
      <c r="AR3" s="4"/>
      <c r="AS3" s="4"/>
      <c r="AT3" s="4"/>
      <c r="AU3" s="4"/>
      <c r="AV3" s="4"/>
      <c r="AW3" s="9"/>
      <c r="AX3" s="9"/>
      <c r="AY3" s="9"/>
      <c r="AZ3" s="4"/>
      <c r="BA3" s="4"/>
      <c r="BB3" s="4"/>
      <c r="BC3" s="4"/>
      <c r="BD3" s="75"/>
      <c r="BE3" s="699" t="s">
        <v>3</v>
      </c>
      <c r="BF3" s="699"/>
      <c r="BG3" s="699"/>
      <c r="BH3" s="699"/>
      <c r="BI3" s="699"/>
      <c r="BJ3" s="699"/>
      <c r="BK3" s="699"/>
      <c r="BL3" s="699"/>
      <c r="BM3" s="699"/>
    </row>
    <row r="4" spans="1:66" s="15" customFormat="1" ht="14.25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4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>
        <f>+AH30+'NIVEAU I pv'!AH29</f>
        <v>836488</v>
      </c>
      <c r="AI4" s="12">
        <f>+AI30+'NIVEAU I pv'!AI29</f>
        <v>388662</v>
      </c>
      <c r="AJ4" s="12"/>
      <c r="AK4" s="12"/>
      <c r="AL4" s="12"/>
      <c r="AM4" s="12"/>
      <c r="AN4" s="12"/>
      <c r="AO4" s="12"/>
      <c r="AP4" s="13"/>
      <c r="AR4" s="12"/>
      <c r="AS4" s="12"/>
      <c r="AT4" s="12"/>
      <c r="AU4" s="12"/>
      <c r="AV4" s="12"/>
      <c r="AW4" s="16"/>
      <c r="AX4" s="16"/>
      <c r="AY4" s="16"/>
      <c r="AZ4" s="12"/>
      <c r="BA4" s="12"/>
      <c r="BB4" s="12"/>
      <c r="BC4" s="12"/>
      <c r="BD4" s="75"/>
      <c r="BF4" s="12"/>
      <c r="BG4" s="12"/>
      <c r="BH4" s="12"/>
      <c r="BI4" s="12"/>
      <c r="BJ4" s="12"/>
      <c r="BK4" s="12"/>
      <c r="BL4" s="12"/>
      <c r="BM4" s="12"/>
    </row>
    <row r="5" spans="1:66" s="15" customFormat="1" ht="2.25" customHeight="1" thickBo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4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3"/>
      <c r="AR5" s="12"/>
      <c r="AS5" s="12"/>
      <c r="AT5" s="12"/>
      <c r="AU5" s="12"/>
      <c r="AV5" s="12"/>
      <c r="AW5" s="16"/>
      <c r="AX5" s="16"/>
      <c r="AY5" s="16"/>
      <c r="AZ5" s="12"/>
      <c r="BA5" s="12"/>
      <c r="BB5" s="12"/>
      <c r="BC5" s="12"/>
      <c r="BD5" s="75"/>
      <c r="BF5" s="12"/>
      <c r="BG5" s="12"/>
      <c r="BH5" s="12"/>
      <c r="BI5" s="12"/>
      <c r="BJ5" s="12"/>
      <c r="BK5" s="12"/>
      <c r="BL5" s="12"/>
      <c r="BM5" s="12"/>
    </row>
    <row r="6" spans="1:66" s="15" customFormat="1" ht="30.75" customHeight="1">
      <c r="A6" s="704" t="s">
        <v>4</v>
      </c>
      <c r="B6" s="697" t="s">
        <v>190</v>
      </c>
      <c r="C6" s="698"/>
      <c r="D6" s="697" t="s">
        <v>191</v>
      </c>
      <c r="E6" s="698"/>
      <c r="F6" s="697" t="s">
        <v>192</v>
      </c>
      <c r="G6" s="698"/>
      <c r="H6" s="697" t="s">
        <v>193</v>
      </c>
      <c r="I6" s="698"/>
      <c r="J6" s="697" t="s">
        <v>194</v>
      </c>
      <c r="K6" s="708"/>
      <c r="L6" s="698"/>
      <c r="M6" s="706" t="s">
        <v>342</v>
      </c>
      <c r="N6" s="707"/>
      <c r="O6" s="706" t="s">
        <v>340</v>
      </c>
      <c r="P6" s="710"/>
      <c r="Q6" s="707"/>
      <c r="R6" s="706" t="s">
        <v>341</v>
      </c>
      <c r="S6" s="710"/>
      <c r="T6" s="711"/>
      <c r="U6" s="13"/>
      <c r="V6" s="695" t="s">
        <v>4</v>
      </c>
      <c r="W6" s="697" t="s">
        <v>190</v>
      </c>
      <c r="X6" s="698"/>
      <c r="Y6" s="697" t="s">
        <v>191</v>
      </c>
      <c r="Z6" s="698"/>
      <c r="AA6" s="697" t="s">
        <v>192</v>
      </c>
      <c r="AB6" s="698"/>
      <c r="AC6" s="697" t="s">
        <v>193</v>
      </c>
      <c r="AD6" s="698"/>
      <c r="AE6" s="697" t="s">
        <v>194</v>
      </c>
      <c r="AF6" s="708"/>
      <c r="AG6" s="698"/>
      <c r="AH6" s="706" t="s">
        <v>342</v>
      </c>
      <c r="AI6" s="707"/>
      <c r="AJ6" s="706" t="s">
        <v>340</v>
      </c>
      <c r="AK6" s="710"/>
      <c r="AL6" s="707"/>
      <c r="AM6" s="706" t="s">
        <v>341</v>
      </c>
      <c r="AN6" s="710"/>
      <c r="AO6" s="711"/>
      <c r="AP6" s="13"/>
      <c r="AQ6" s="704" t="s">
        <v>4</v>
      </c>
      <c r="AR6" s="221" t="s">
        <v>10</v>
      </c>
      <c r="AS6" s="222"/>
      <c r="AT6" s="222"/>
      <c r="AU6" s="222"/>
      <c r="AV6" s="222"/>
      <c r="AW6" s="223"/>
      <c r="AX6" s="223"/>
      <c r="AY6" s="223"/>
      <c r="AZ6" s="221" t="s">
        <v>11</v>
      </c>
      <c r="BA6" s="222"/>
      <c r="BB6" s="224"/>
      <c r="BC6" s="701" t="s">
        <v>12</v>
      </c>
      <c r="BD6" s="75"/>
      <c r="BE6" s="704" t="s">
        <v>4</v>
      </c>
      <c r="BF6" s="686" t="s">
        <v>319</v>
      </c>
      <c r="BG6" s="686"/>
      <c r="BH6" s="686"/>
      <c r="BI6" s="686"/>
      <c r="BJ6" s="686"/>
      <c r="BK6" s="720" t="s">
        <v>343</v>
      </c>
      <c r="BL6" s="686" t="s">
        <v>320</v>
      </c>
      <c r="BM6" s="687"/>
    </row>
    <row r="7" spans="1:66" s="18" customFormat="1" ht="33" customHeight="1">
      <c r="A7" s="705"/>
      <c r="B7" s="182" t="s">
        <v>14</v>
      </c>
      <c r="C7" s="182" t="s">
        <v>15</v>
      </c>
      <c r="D7" s="182" t="s">
        <v>14</v>
      </c>
      <c r="E7" s="182" t="s">
        <v>15</v>
      </c>
      <c r="F7" s="182" t="s">
        <v>14</v>
      </c>
      <c r="G7" s="182" t="s">
        <v>15</v>
      </c>
      <c r="H7" s="182" t="s">
        <v>14</v>
      </c>
      <c r="I7" s="182" t="s">
        <v>15</v>
      </c>
      <c r="J7" s="182" t="s">
        <v>14</v>
      </c>
      <c r="K7" s="306" t="s">
        <v>487</v>
      </c>
      <c r="L7" s="182" t="s">
        <v>15</v>
      </c>
      <c r="M7" s="182" t="s">
        <v>14</v>
      </c>
      <c r="N7" s="182" t="s">
        <v>15</v>
      </c>
      <c r="O7" s="182" t="s">
        <v>14</v>
      </c>
      <c r="P7" s="306" t="s">
        <v>487</v>
      </c>
      <c r="Q7" s="182" t="s">
        <v>15</v>
      </c>
      <c r="R7" s="182" t="s">
        <v>14</v>
      </c>
      <c r="S7" s="338"/>
      <c r="T7" s="183" t="s">
        <v>15</v>
      </c>
      <c r="U7" s="17"/>
      <c r="V7" s="696"/>
      <c r="W7" s="182" t="s">
        <v>14</v>
      </c>
      <c r="X7" s="182" t="s">
        <v>15</v>
      </c>
      <c r="Y7" s="182" t="s">
        <v>14</v>
      </c>
      <c r="Z7" s="182" t="s">
        <v>15</v>
      </c>
      <c r="AA7" s="182" t="s">
        <v>14</v>
      </c>
      <c r="AB7" s="182" t="s">
        <v>15</v>
      </c>
      <c r="AC7" s="182" t="s">
        <v>14</v>
      </c>
      <c r="AD7" s="182" t="s">
        <v>15</v>
      </c>
      <c r="AE7" s="182" t="s">
        <v>14</v>
      </c>
      <c r="AF7" s="306" t="s">
        <v>487</v>
      </c>
      <c r="AG7" s="182" t="s">
        <v>15</v>
      </c>
      <c r="AH7" s="182" t="s">
        <v>14</v>
      </c>
      <c r="AI7" s="182" t="s">
        <v>15</v>
      </c>
      <c r="AJ7" s="182" t="s">
        <v>14</v>
      </c>
      <c r="AK7" s="306" t="s">
        <v>487</v>
      </c>
      <c r="AL7" s="182" t="s">
        <v>15</v>
      </c>
      <c r="AM7" s="182" t="s">
        <v>14</v>
      </c>
      <c r="AN7" s="338"/>
      <c r="AO7" s="183" t="s">
        <v>15</v>
      </c>
      <c r="AP7" s="17"/>
      <c r="AQ7" s="705"/>
      <c r="AR7" s="182" t="s">
        <v>190</v>
      </c>
      <c r="AS7" s="182" t="s">
        <v>191</v>
      </c>
      <c r="AT7" s="182" t="s">
        <v>192</v>
      </c>
      <c r="AU7" s="182" t="s">
        <v>193</v>
      </c>
      <c r="AV7" s="182" t="s">
        <v>194</v>
      </c>
      <c r="AW7" s="182" t="s">
        <v>9</v>
      </c>
      <c r="AX7" s="377" t="s">
        <v>340</v>
      </c>
      <c r="AY7" s="377" t="s">
        <v>341</v>
      </c>
      <c r="AZ7" s="182" t="s">
        <v>321</v>
      </c>
      <c r="BA7" s="182" t="s">
        <v>16</v>
      </c>
      <c r="BB7" s="182" t="s">
        <v>9</v>
      </c>
      <c r="BC7" s="702"/>
      <c r="BD7" s="75"/>
      <c r="BE7" s="705"/>
      <c r="BF7" s="182" t="s">
        <v>227</v>
      </c>
      <c r="BG7" s="182" t="s">
        <v>228</v>
      </c>
      <c r="BH7" s="356" t="s">
        <v>229</v>
      </c>
      <c r="BI7" s="356" t="s">
        <v>236</v>
      </c>
      <c r="BJ7" s="356" t="s">
        <v>322</v>
      </c>
      <c r="BK7" s="721"/>
      <c r="BL7" s="356" t="s">
        <v>323</v>
      </c>
      <c r="BM7" s="357" t="s">
        <v>327</v>
      </c>
    </row>
    <row r="8" spans="1:66" s="15" customFormat="1" ht="17.25" customHeight="1">
      <c r="A8" s="184" t="s">
        <v>17</v>
      </c>
      <c r="B8" s="488">
        <v>49423</v>
      </c>
      <c r="C8" s="488">
        <v>23792</v>
      </c>
      <c r="D8" s="488">
        <v>41438</v>
      </c>
      <c r="E8" s="488">
        <v>20026</v>
      </c>
      <c r="F8" s="488">
        <v>38188</v>
      </c>
      <c r="G8" s="488">
        <v>18709</v>
      </c>
      <c r="H8" s="488">
        <v>28952</v>
      </c>
      <c r="I8" s="488">
        <v>14462</v>
      </c>
      <c r="J8" s="488">
        <v>23396</v>
      </c>
      <c r="K8" s="605">
        <v>11359</v>
      </c>
      <c r="L8" s="488">
        <v>12037</v>
      </c>
      <c r="M8" s="488">
        <v>181397</v>
      </c>
      <c r="N8" s="488">
        <v>89026</v>
      </c>
      <c r="O8" s="488">
        <v>9519</v>
      </c>
      <c r="P8" s="605">
        <v>4665</v>
      </c>
      <c r="Q8" s="488">
        <v>4854</v>
      </c>
      <c r="R8" s="488">
        <v>8174</v>
      </c>
      <c r="S8" s="599">
        <v>3926</v>
      </c>
      <c r="T8" s="489">
        <v>4248</v>
      </c>
      <c r="U8" s="13"/>
      <c r="V8" s="203" t="s">
        <v>17</v>
      </c>
      <c r="W8" s="140">
        <v>10353</v>
      </c>
      <c r="X8" s="140">
        <v>4637</v>
      </c>
      <c r="Y8" s="140">
        <v>11105</v>
      </c>
      <c r="Z8" s="140">
        <v>4833</v>
      </c>
      <c r="AA8" s="140">
        <v>10295</v>
      </c>
      <c r="AB8" s="140">
        <v>4652</v>
      </c>
      <c r="AC8" s="140">
        <v>5367</v>
      </c>
      <c r="AD8" s="140">
        <v>2552</v>
      </c>
      <c r="AE8" s="140">
        <v>4543</v>
      </c>
      <c r="AF8" s="629">
        <v>2292</v>
      </c>
      <c r="AG8" s="140">
        <v>2251</v>
      </c>
      <c r="AH8" s="140">
        <v>41663</v>
      </c>
      <c r="AI8" s="140">
        <v>18925</v>
      </c>
      <c r="AJ8" s="140">
        <v>1237</v>
      </c>
      <c r="AK8" s="574">
        <v>632</v>
      </c>
      <c r="AL8" s="140">
        <v>605</v>
      </c>
      <c r="AM8" s="140">
        <v>224</v>
      </c>
      <c r="AN8" s="579">
        <v>116</v>
      </c>
      <c r="AO8" s="141">
        <v>108</v>
      </c>
      <c r="AP8" s="13"/>
      <c r="AQ8" s="203" t="s">
        <v>17</v>
      </c>
      <c r="AR8" s="140">
        <f t="shared" ref="AR8:BC8" si="0">SUM(AR37:AR41)</f>
        <v>1197</v>
      </c>
      <c r="AS8" s="140">
        <f t="shared" si="0"/>
        <v>1184</v>
      </c>
      <c r="AT8" s="140">
        <f t="shared" si="0"/>
        <v>1154</v>
      </c>
      <c r="AU8" s="140">
        <f t="shared" si="0"/>
        <v>1034</v>
      </c>
      <c r="AV8" s="140">
        <f t="shared" si="0"/>
        <v>965</v>
      </c>
      <c r="AW8" s="140">
        <f t="shared" si="0"/>
        <v>5534</v>
      </c>
      <c r="AX8" s="140">
        <f>SUM(AX37:AX41)</f>
        <v>126</v>
      </c>
      <c r="AY8" s="140">
        <f>SUM(AY37:AY41)</f>
        <v>122</v>
      </c>
      <c r="AZ8" s="140">
        <f t="shared" si="0"/>
        <v>3795</v>
      </c>
      <c r="BA8" s="140">
        <f t="shared" si="0"/>
        <v>694</v>
      </c>
      <c r="BB8" s="140">
        <f t="shared" si="0"/>
        <v>4489</v>
      </c>
      <c r="BC8" s="141">
        <f t="shared" si="0"/>
        <v>1094</v>
      </c>
      <c r="BD8" s="75"/>
      <c r="BE8" s="228" t="s">
        <v>17</v>
      </c>
      <c r="BF8" s="140">
        <f t="shared" ref="BF8:BM8" si="1">SUM(BF37:BF41)</f>
        <v>1803</v>
      </c>
      <c r="BG8" s="140">
        <f t="shared" si="1"/>
        <v>1776</v>
      </c>
      <c r="BH8" s="140">
        <f t="shared" si="1"/>
        <v>1065</v>
      </c>
      <c r="BI8" s="140">
        <f t="shared" si="1"/>
        <v>11</v>
      </c>
      <c r="BJ8" s="140">
        <f>SUM(BJ37:BJ41)</f>
        <v>4655</v>
      </c>
      <c r="BK8" s="140">
        <f>SUM(BK37:BK41)</f>
        <v>316</v>
      </c>
      <c r="BL8" s="140">
        <f t="shared" si="1"/>
        <v>321</v>
      </c>
      <c r="BM8" s="141">
        <f t="shared" si="1"/>
        <v>27</v>
      </c>
    </row>
    <row r="9" spans="1:66" s="15" customFormat="1" ht="17.25" customHeight="1">
      <c r="A9" s="184" t="s">
        <v>18</v>
      </c>
      <c r="B9" s="488">
        <v>41721</v>
      </c>
      <c r="C9" s="488">
        <v>19900</v>
      </c>
      <c r="D9" s="488">
        <v>32731</v>
      </c>
      <c r="E9" s="488">
        <v>15681</v>
      </c>
      <c r="F9" s="488">
        <v>29151</v>
      </c>
      <c r="G9" s="488">
        <v>14154</v>
      </c>
      <c r="H9" s="488">
        <v>21349</v>
      </c>
      <c r="I9" s="488">
        <v>10715</v>
      </c>
      <c r="J9" s="488">
        <v>14186</v>
      </c>
      <c r="K9" s="605">
        <v>6771</v>
      </c>
      <c r="L9" s="488">
        <v>7415</v>
      </c>
      <c r="M9" s="488">
        <v>139138</v>
      </c>
      <c r="N9" s="488">
        <v>67865</v>
      </c>
      <c r="O9" s="488">
        <v>0</v>
      </c>
      <c r="P9" s="605">
        <v>0</v>
      </c>
      <c r="Q9" s="488">
        <v>0</v>
      </c>
      <c r="R9" s="488">
        <v>0</v>
      </c>
      <c r="S9" s="599">
        <v>0</v>
      </c>
      <c r="T9" s="489">
        <v>0</v>
      </c>
      <c r="U9" s="13"/>
      <c r="V9" s="203" t="s">
        <v>18</v>
      </c>
      <c r="W9" s="140">
        <v>12072</v>
      </c>
      <c r="X9" s="140">
        <v>5330</v>
      </c>
      <c r="Y9" s="140">
        <v>9703</v>
      </c>
      <c r="Z9" s="140">
        <v>4259</v>
      </c>
      <c r="AA9" s="140">
        <v>9046</v>
      </c>
      <c r="AB9" s="140">
        <v>4053</v>
      </c>
      <c r="AC9" s="140">
        <v>4888</v>
      </c>
      <c r="AD9" s="140">
        <v>2360</v>
      </c>
      <c r="AE9" s="140">
        <v>2013</v>
      </c>
      <c r="AF9" s="629">
        <v>985</v>
      </c>
      <c r="AG9" s="140">
        <v>1028</v>
      </c>
      <c r="AH9" s="140">
        <v>37722</v>
      </c>
      <c r="AI9" s="140">
        <v>17030</v>
      </c>
      <c r="AJ9" s="140">
        <v>0</v>
      </c>
      <c r="AK9" s="574">
        <v>0</v>
      </c>
      <c r="AL9" s="140">
        <v>0</v>
      </c>
      <c r="AM9" s="140">
        <v>0</v>
      </c>
      <c r="AN9" s="579">
        <v>0</v>
      </c>
      <c r="AO9" s="141">
        <v>0</v>
      </c>
      <c r="AP9" s="13"/>
      <c r="AQ9" s="203" t="s">
        <v>18</v>
      </c>
      <c r="AR9" s="140">
        <f t="shared" ref="AR9:BC9" si="2">SUM(AR43:AR46)</f>
        <v>1035</v>
      </c>
      <c r="AS9" s="140">
        <f t="shared" si="2"/>
        <v>1018</v>
      </c>
      <c r="AT9" s="140">
        <f t="shared" si="2"/>
        <v>1002</v>
      </c>
      <c r="AU9" s="140">
        <f t="shared" si="2"/>
        <v>876</v>
      </c>
      <c r="AV9" s="140">
        <f t="shared" si="2"/>
        <v>787</v>
      </c>
      <c r="AW9" s="140">
        <f t="shared" si="2"/>
        <v>4718</v>
      </c>
      <c r="AX9" s="140">
        <f>SUM(AX43:AX46)</f>
        <v>0</v>
      </c>
      <c r="AY9" s="140">
        <f>SUM(AY43:AY46)</f>
        <v>0</v>
      </c>
      <c r="AZ9" s="140">
        <f t="shared" si="2"/>
        <v>3990</v>
      </c>
      <c r="BA9" s="140">
        <f t="shared" si="2"/>
        <v>314</v>
      </c>
      <c r="BB9" s="140">
        <f t="shared" si="2"/>
        <v>4304</v>
      </c>
      <c r="BC9" s="141">
        <f t="shared" si="2"/>
        <v>972</v>
      </c>
      <c r="BD9" s="75"/>
      <c r="BE9" s="228" t="s">
        <v>18</v>
      </c>
      <c r="BF9" s="140">
        <f t="shared" ref="BF9:BM9" si="3">SUM(BF43:BF46)</f>
        <v>1482</v>
      </c>
      <c r="BG9" s="140">
        <f t="shared" si="3"/>
        <v>1404</v>
      </c>
      <c r="BH9" s="140">
        <f t="shared" si="3"/>
        <v>891</v>
      </c>
      <c r="BI9" s="140">
        <f t="shared" si="3"/>
        <v>5</v>
      </c>
      <c r="BJ9" s="140">
        <f t="shared" si="3"/>
        <v>3782</v>
      </c>
      <c r="BK9" s="140">
        <f>SUM(BK43:BK46)</f>
        <v>0</v>
      </c>
      <c r="BL9" s="140">
        <f t="shared" si="3"/>
        <v>183</v>
      </c>
      <c r="BM9" s="141">
        <f t="shared" si="3"/>
        <v>21</v>
      </c>
    </row>
    <row r="10" spans="1:66" s="15" customFormat="1" ht="17.25" customHeight="1">
      <c r="A10" s="184" t="s">
        <v>19</v>
      </c>
      <c r="B10" s="488">
        <v>64779</v>
      </c>
      <c r="C10" s="488">
        <v>30383</v>
      </c>
      <c r="D10" s="488">
        <v>62741</v>
      </c>
      <c r="E10" s="488">
        <v>29302</v>
      </c>
      <c r="F10" s="488">
        <v>61692</v>
      </c>
      <c r="G10" s="488">
        <v>29269</v>
      </c>
      <c r="H10" s="488">
        <v>51410</v>
      </c>
      <c r="I10" s="488">
        <v>25301</v>
      </c>
      <c r="J10" s="488">
        <v>42585</v>
      </c>
      <c r="K10" s="605">
        <v>21228</v>
      </c>
      <c r="L10" s="488">
        <v>21357</v>
      </c>
      <c r="M10" s="488">
        <v>283207</v>
      </c>
      <c r="N10" s="488">
        <v>135612</v>
      </c>
      <c r="O10" s="488">
        <v>0</v>
      </c>
      <c r="P10" s="605">
        <v>0</v>
      </c>
      <c r="Q10" s="488">
        <v>0</v>
      </c>
      <c r="R10" s="488">
        <v>0</v>
      </c>
      <c r="S10" s="599">
        <v>0</v>
      </c>
      <c r="T10" s="489">
        <v>0</v>
      </c>
      <c r="U10" s="13"/>
      <c r="V10" s="203" t="s">
        <v>19</v>
      </c>
      <c r="W10" s="140">
        <v>7928</v>
      </c>
      <c r="X10" s="140">
        <v>3258</v>
      </c>
      <c r="Y10" s="140">
        <v>13582</v>
      </c>
      <c r="Z10" s="140">
        <v>5406</v>
      </c>
      <c r="AA10" s="140">
        <v>14679</v>
      </c>
      <c r="AB10" s="140">
        <v>6078</v>
      </c>
      <c r="AC10" s="140">
        <v>7073</v>
      </c>
      <c r="AD10" s="140">
        <v>3137</v>
      </c>
      <c r="AE10" s="140">
        <v>5332</v>
      </c>
      <c r="AF10" s="629">
        <v>2813</v>
      </c>
      <c r="AG10" s="140">
        <v>2519</v>
      </c>
      <c r="AH10" s="140">
        <v>48594</v>
      </c>
      <c r="AI10" s="140">
        <v>20398</v>
      </c>
      <c r="AJ10" s="140">
        <v>0</v>
      </c>
      <c r="AK10" s="574">
        <v>0</v>
      </c>
      <c r="AL10" s="140">
        <v>0</v>
      </c>
      <c r="AM10" s="140">
        <v>0</v>
      </c>
      <c r="AN10" s="579">
        <v>0</v>
      </c>
      <c r="AO10" s="141">
        <v>0</v>
      </c>
      <c r="AP10" s="13"/>
      <c r="AQ10" s="203" t="s">
        <v>19</v>
      </c>
      <c r="AR10" s="140">
        <f t="shared" ref="AR10:BC10" si="4">SUM(AR48:AR55)</f>
        <v>1693</v>
      </c>
      <c r="AS10" s="140">
        <f t="shared" si="4"/>
        <v>1677</v>
      </c>
      <c r="AT10" s="140">
        <f t="shared" si="4"/>
        <v>1716</v>
      </c>
      <c r="AU10" s="140">
        <f t="shared" si="4"/>
        <v>1624</v>
      </c>
      <c r="AV10" s="140">
        <f t="shared" si="4"/>
        <v>1588</v>
      </c>
      <c r="AW10" s="140">
        <f t="shared" si="4"/>
        <v>8298</v>
      </c>
      <c r="AX10" s="140">
        <f>SUM(AX48:AX55)</f>
        <v>0</v>
      </c>
      <c r="AY10" s="140">
        <f>SUM(AY48:AY55)</f>
        <v>0</v>
      </c>
      <c r="AZ10" s="140">
        <f t="shared" si="4"/>
        <v>6635</v>
      </c>
      <c r="BA10" s="140">
        <f t="shared" si="4"/>
        <v>246</v>
      </c>
      <c r="BB10" s="140">
        <f t="shared" si="4"/>
        <v>6881</v>
      </c>
      <c r="BC10" s="141">
        <f t="shared" si="4"/>
        <v>1479</v>
      </c>
      <c r="BD10" s="75"/>
      <c r="BE10" s="228" t="s">
        <v>19</v>
      </c>
      <c r="BF10" s="140">
        <f t="shared" ref="BF10:BM10" si="5">SUM(BF48:BF55)</f>
        <v>3041</v>
      </c>
      <c r="BG10" s="140">
        <f t="shared" si="5"/>
        <v>2843</v>
      </c>
      <c r="BH10" s="140">
        <f t="shared" si="5"/>
        <v>1220</v>
      </c>
      <c r="BI10" s="140">
        <f t="shared" si="5"/>
        <v>14</v>
      </c>
      <c r="BJ10" s="140">
        <f t="shared" si="5"/>
        <v>7118</v>
      </c>
      <c r="BK10" s="140">
        <f>SUM(BK48:BK55)</f>
        <v>0</v>
      </c>
      <c r="BL10" s="140">
        <f t="shared" si="5"/>
        <v>630</v>
      </c>
      <c r="BM10" s="141">
        <f t="shared" si="5"/>
        <v>57</v>
      </c>
    </row>
    <row r="11" spans="1:66" s="15" customFormat="1" ht="17.25" customHeight="1">
      <c r="A11" s="184" t="s">
        <v>20</v>
      </c>
      <c r="B11" s="488">
        <v>73598</v>
      </c>
      <c r="C11" s="488">
        <v>35145</v>
      </c>
      <c r="D11" s="488">
        <v>54107</v>
      </c>
      <c r="E11" s="488">
        <v>25762</v>
      </c>
      <c r="F11" s="488">
        <v>49924</v>
      </c>
      <c r="G11" s="488">
        <v>24324</v>
      </c>
      <c r="H11" s="488">
        <v>35334</v>
      </c>
      <c r="I11" s="488">
        <v>17703</v>
      </c>
      <c r="J11" s="488">
        <v>29278</v>
      </c>
      <c r="K11" s="605">
        <v>14816</v>
      </c>
      <c r="L11" s="488">
        <v>14462</v>
      </c>
      <c r="M11" s="488">
        <v>242241</v>
      </c>
      <c r="N11" s="488">
        <v>117396</v>
      </c>
      <c r="O11" s="488">
        <v>0</v>
      </c>
      <c r="P11" s="605">
        <v>0</v>
      </c>
      <c r="Q11" s="488">
        <v>0</v>
      </c>
      <c r="R11" s="488">
        <v>0</v>
      </c>
      <c r="S11" s="599">
        <v>0</v>
      </c>
      <c r="T11" s="489">
        <v>0</v>
      </c>
      <c r="U11" s="13"/>
      <c r="V11" s="203" t="s">
        <v>20</v>
      </c>
      <c r="W11" s="140">
        <v>16416</v>
      </c>
      <c r="X11" s="140">
        <v>7376</v>
      </c>
      <c r="Y11" s="140">
        <v>17154</v>
      </c>
      <c r="Z11" s="140">
        <v>7579</v>
      </c>
      <c r="AA11" s="140">
        <v>16603</v>
      </c>
      <c r="AB11" s="140">
        <v>7748</v>
      </c>
      <c r="AC11" s="140">
        <v>5687</v>
      </c>
      <c r="AD11" s="140">
        <v>2700</v>
      </c>
      <c r="AE11" s="140">
        <v>6154</v>
      </c>
      <c r="AF11" s="629">
        <v>3234</v>
      </c>
      <c r="AG11" s="140">
        <v>2920</v>
      </c>
      <c r="AH11" s="140">
        <v>62014</v>
      </c>
      <c r="AI11" s="140">
        <v>28323</v>
      </c>
      <c r="AJ11" s="140">
        <v>0</v>
      </c>
      <c r="AK11" s="574">
        <v>0</v>
      </c>
      <c r="AL11" s="140">
        <v>0</v>
      </c>
      <c r="AM11" s="140">
        <v>0</v>
      </c>
      <c r="AN11" s="579">
        <v>0</v>
      </c>
      <c r="AO11" s="141">
        <v>0</v>
      </c>
      <c r="AP11" s="13"/>
      <c r="AQ11" s="203" t="s">
        <v>20</v>
      </c>
      <c r="AR11" s="140">
        <f t="shared" ref="AR11:BC11" si="6">SUM(AR57:AR62)</f>
        <v>1508</v>
      </c>
      <c r="AS11" s="140">
        <f t="shared" si="6"/>
        <v>1444</v>
      </c>
      <c r="AT11" s="140">
        <f t="shared" si="6"/>
        <v>1433</v>
      </c>
      <c r="AU11" s="140">
        <f t="shared" si="6"/>
        <v>1162</v>
      </c>
      <c r="AV11" s="140">
        <f t="shared" si="6"/>
        <v>1110</v>
      </c>
      <c r="AW11" s="140">
        <f t="shared" si="6"/>
        <v>6657</v>
      </c>
      <c r="AX11" s="140">
        <f>SUM(AX57:AX62)</f>
        <v>0</v>
      </c>
      <c r="AY11" s="140">
        <f>SUM(AY57:AY62)</f>
        <v>0</v>
      </c>
      <c r="AZ11" s="140">
        <f t="shared" si="6"/>
        <v>3509</v>
      </c>
      <c r="BA11" s="140">
        <f t="shared" si="6"/>
        <v>1652</v>
      </c>
      <c r="BB11" s="140">
        <f t="shared" si="6"/>
        <v>5161</v>
      </c>
      <c r="BC11" s="141">
        <f t="shared" si="6"/>
        <v>1243</v>
      </c>
      <c r="BD11" s="75"/>
      <c r="BE11" s="228" t="s">
        <v>20</v>
      </c>
      <c r="BF11" s="140">
        <f t="shared" ref="BF11:BM11" si="7">SUM(BF57:BF62)</f>
        <v>1626</v>
      </c>
      <c r="BG11" s="140">
        <f t="shared" si="7"/>
        <v>2837</v>
      </c>
      <c r="BH11" s="140">
        <f t="shared" si="7"/>
        <v>727</v>
      </c>
      <c r="BI11" s="140">
        <f t="shared" si="7"/>
        <v>0</v>
      </c>
      <c r="BJ11" s="140">
        <f t="shared" si="7"/>
        <v>5190</v>
      </c>
      <c r="BK11" s="140">
        <f>SUM(BK57:BK62)</f>
        <v>0</v>
      </c>
      <c r="BL11" s="140">
        <f t="shared" si="7"/>
        <v>139</v>
      </c>
      <c r="BM11" s="141">
        <f t="shared" si="7"/>
        <v>29</v>
      </c>
    </row>
    <row r="12" spans="1:66" s="15" customFormat="1" ht="17.25" customHeight="1">
      <c r="A12" s="184" t="s">
        <v>21</v>
      </c>
      <c r="B12" s="488">
        <v>55061</v>
      </c>
      <c r="C12" s="488">
        <v>28936</v>
      </c>
      <c r="D12" s="488">
        <v>28197</v>
      </c>
      <c r="E12" s="488">
        <v>15512</v>
      </c>
      <c r="F12" s="488">
        <v>17932</v>
      </c>
      <c r="G12" s="488">
        <v>10065</v>
      </c>
      <c r="H12" s="488">
        <v>10450</v>
      </c>
      <c r="I12" s="488">
        <v>5865</v>
      </c>
      <c r="J12" s="488">
        <v>6802</v>
      </c>
      <c r="K12" s="605">
        <v>3028</v>
      </c>
      <c r="L12" s="488">
        <v>3774</v>
      </c>
      <c r="M12" s="488">
        <v>118442</v>
      </c>
      <c r="N12" s="488">
        <v>64152</v>
      </c>
      <c r="O12" s="488">
        <v>0</v>
      </c>
      <c r="P12" s="605">
        <v>0</v>
      </c>
      <c r="Q12" s="488">
        <v>0</v>
      </c>
      <c r="R12" s="488">
        <v>0</v>
      </c>
      <c r="S12" s="599">
        <v>0</v>
      </c>
      <c r="T12" s="489">
        <v>0</v>
      </c>
      <c r="U12" s="13"/>
      <c r="V12" s="203" t="s">
        <v>21</v>
      </c>
      <c r="W12" s="140">
        <v>9392</v>
      </c>
      <c r="X12" s="140">
        <v>4880</v>
      </c>
      <c r="Y12" s="140">
        <v>5469</v>
      </c>
      <c r="Z12" s="140">
        <v>2905</v>
      </c>
      <c r="AA12" s="140">
        <v>3387</v>
      </c>
      <c r="AB12" s="140">
        <v>1853</v>
      </c>
      <c r="AC12" s="140">
        <v>1177</v>
      </c>
      <c r="AD12" s="140">
        <v>635</v>
      </c>
      <c r="AE12" s="140">
        <v>772</v>
      </c>
      <c r="AF12" s="629">
        <v>409</v>
      </c>
      <c r="AG12" s="140">
        <v>363</v>
      </c>
      <c r="AH12" s="140">
        <v>20197</v>
      </c>
      <c r="AI12" s="140">
        <v>10636</v>
      </c>
      <c r="AJ12" s="140">
        <v>0</v>
      </c>
      <c r="AK12" s="574">
        <v>0</v>
      </c>
      <c r="AL12" s="140">
        <v>0</v>
      </c>
      <c r="AM12" s="140">
        <v>0</v>
      </c>
      <c r="AN12" s="579">
        <v>0</v>
      </c>
      <c r="AO12" s="141">
        <v>0</v>
      </c>
      <c r="AP12" s="13"/>
      <c r="AQ12" s="203" t="s">
        <v>21</v>
      </c>
      <c r="AR12" s="140">
        <f t="shared" ref="AR12:BC12" si="8">SUM(AR64:AR67)</f>
        <v>960</v>
      </c>
      <c r="AS12" s="140">
        <f t="shared" si="8"/>
        <v>829</v>
      </c>
      <c r="AT12" s="140">
        <f t="shared" si="8"/>
        <v>701</v>
      </c>
      <c r="AU12" s="140">
        <f t="shared" si="8"/>
        <v>506</v>
      </c>
      <c r="AV12" s="140">
        <f t="shared" si="8"/>
        <v>367</v>
      </c>
      <c r="AW12" s="140">
        <f t="shared" si="8"/>
        <v>3363</v>
      </c>
      <c r="AX12" s="140">
        <f>SUM(AX64:AX67)</f>
        <v>0</v>
      </c>
      <c r="AY12" s="140">
        <f>SUM(AY64:AY67)</f>
        <v>0</v>
      </c>
      <c r="AZ12" s="140">
        <f t="shared" si="8"/>
        <v>1333</v>
      </c>
      <c r="BA12" s="140">
        <f t="shared" si="8"/>
        <v>336</v>
      </c>
      <c r="BB12" s="140">
        <f t="shared" si="8"/>
        <v>1669</v>
      </c>
      <c r="BC12" s="141">
        <f t="shared" si="8"/>
        <v>893</v>
      </c>
      <c r="BD12" s="75"/>
      <c r="BE12" s="228" t="s">
        <v>21</v>
      </c>
      <c r="BF12" s="140">
        <f t="shared" ref="BF12:BM12" si="9">SUM(BF64:BF67)</f>
        <v>429</v>
      </c>
      <c r="BG12" s="140">
        <f t="shared" si="9"/>
        <v>1104</v>
      </c>
      <c r="BH12" s="140">
        <f t="shared" si="9"/>
        <v>905</v>
      </c>
      <c r="BI12" s="140">
        <f t="shared" si="9"/>
        <v>63</v>
      </c>
      <c r="BJ12" s="140">
        <f t="shared" si="9"/>
        <v>2501</v>
      </c>
      <c r="BK12" s="140">
        <f>SUM(BK64:BK67)</f>
        <v>0</v>
      </c>
      <c r="BL12" s="140">
        <f t="shared" si="9"/>
        <v>128</v>
      </c>
      <c r="BM12" s="141">
        <f t="shared" si="9"/>
        <v>16</v>
      </c>
    </row>
    <row r="13" spans="1:66" s="15" customFormat="1" ht="17.25" customHeight="1">
      <c r="A13" s="184" t="s">
        <v>22</v>
      </c>
      <c r="B13" s="488">
        <v>40229</v>
      </c>
      <c r="C13" s="488">
        <v>20343</v>
      </c>
      <c r="D13" s="488">
        <v>23639</v>
      </c>
      <c r="E13" s="488">
        <v>12327</v>
      </c>
      <c r="F13" s="488">
        <v>15426</v>
      </c>
      <c r="G13" s="488">
        <v>7807</v>
      </c>
      <c r="H13" s="488">
        <v>8370</v>
      </c>
      <c r="I13" s="488">
        <v>4281</v>
      </c>
      <c r="J13" s="488">
        <v>5197</v>
      </c>
      <c r="K13" s="605">
        <v>2564</v>
      </c>
      <c r="L13" s="488">
        <v>2633</v>
      </c>
      <c r="M13" s="488">
        <v>92861</v>
      </c>
      <c r="N13" s="488">
        <v>47391</v>
      </c>
      <c r="O13" s="488">
        <v>0</v>
      </c>
      <c r="P13" s="605">
        <v>0</v>
      </c>
      <c r="Q13" s="488">
        <v>0</v>
      </c>
      <c r="R13" s="488">
        <v>0</v>
      </c>
      <c r="S13" s="599">
        <v>0</v>
      </c>
      <c r="T13" s="489">
        <v>0</v>
      </c>
      <c r="U13" s="13"/>
      <c r="V13" s="203" t="s">
        <v>22</v>
      </c>
      <c r="W13" s="140">
        <v>9264</v>
      </c>
      <c r="X13" s="140">
        <v>4670</v>
      </c>
      <c r="Y13" s="140">
        <v>5665</v>
      </c>
      <c r="Z13" s="140">
        <v>2927</v>
      </c>
      <c r="AA13" s="140">
        <v>3278</v>
      </c>
      <c r="AB13" s="140">
        <v>1719</v>
      </c>
      <c r="AC13" s="140">
        <v>1205</v>
      </c>
      <c r="AD13" s="140">
        <v>617</v>
      </c>
      <c r="AE13" s="140">
        <v>541</v>
      </c>
      <c r="AF13" s="629">
        <v>279</v>
      </c>
      <c r="AG13" s="140">
        <v>262</v>
      </c>
      <c r="AH13" s="140">
        <v>19953</v>
      </c>
      <c r="AI13" s="140">
        <v>10195</v>
      </c>
      <c r="AJ13" s="140">
        <v>0</v>
      </c>
      <c r="AK13" s="574">
        <v>0</v>
      </c>
      <c r="AL13" s="140">
        <v>0</v>
      </c>
      <c r="AM13" s="140">
        <v>0</v>
      </c>
      <c r="AN13" s="579">
        <v>0</v>
      </c>
      <c r="AO13" s="141">
        <v>0</v>
      </c>
      <c r="AP13" s="13"/>
      <c r="AQ13" s="203" t="s">
        <v>22</v>
      </c>
      <c r="AR13" s="140">
        <f t="shared" ref="AR13:BC13" si="10">SUM(AR74:AR76)</f>
        <v>797</v>
      </c>
      <c r="AS13" s="140">
        <f t="shared" si="10"/>
        <v>709</v>
      </c>
      <c r="AT13" s="140">
        <f t="shared" si="10"/>
        <v>574</v>
      </c>
      <c r="AU13" s="140">
        <f t="shared" si="10"/>
        <v>428</v>
      </c>
      <c r="AV13" s="140">
        <f t="shared" si="10"/>
        <v>291</v>
      </c>
      <c r="AW13" s="140">
        <f t="shared" si="10"/>
        <v>2799</v>
      </c>
      <c r="AX13" s="140">
        <f>SUM(AX74:AX76)</f>
        <v>0</v>
      </c>
      <c r="AY13" s="140">
        <f>SUM(AY74:AY76)</f>
        <v>0</v>
      </c>
      <c r="AZ13" s="140">
        <f t="shared" si="10"/>
        <v>1321</v>
      </c>
      <c r="BA13" s="140">
        <f t="shared" si="10"/>
        <v>367</v>
      </c>
      <c r="BB13" s="140">
        <f t="shared" si="10"/>
        <v>1688</v>
      </c>
      <c r="BC13" s="141">
        <f t="shared" si="10"/>
        <v>675</v>
      </c>
      <c r="BD13" s="75"/>
      <c r="BE13" s="228" t="s">
        <v>22</v>
      </c>
      <c r="BF13" s="140">
        <f t="shared" ref="BF13:BM13" si="11">SUM(BF74:BF76)</f>
        <v>642</v>
      </c>
      <c r="BG13" s="140">
        <f t="shared" si="11"/>
        <v>918</v>
      </c>
      <c r="BH13" s="140">
        <f t="shared" si="11"/>
        <v>581</v>
      </c>
      <c r="BI13" s="140">
        <f t="shared" si="11"/>
        <v>15</v>
      </c>
      <c r="BJ13" s="140">
        <f t="shared" si="11"/>
        <v>2156</v>
      </c>
      <c r="BK13" s="140">
        <f>SUM(BK74:BK76)</f>
        <v>0</v>
      </c>
      <c r="BL13" s="140">
        <f t="shared" si="11"/>
        <v>134</v>
      </c>
      <c r="BM13" s="141">
        <f t="shared" si="11"/>
        <v>14</v>
      </c>
    </row>
    <row r="14" spans="1:66" s="15" customFormat="1" ht="17.25" customHeight="1">
      <c r="A14" s="184" t="s">
        <v>23</v>
      </c>
      <c r="B14" s="488">
        <v>78829</v>
      </c>
      <c r="C14" s="488">
        <v>41195</v>
      </c>
      <c r="D14" s="488">
        <v>45365</v>
      </c>
      <c r="E14" s="488">
        <v>23992</v>
      </c>
      <c r="F14" s="488">
        <v>30848</v>
      </c>
      <c r="G14" s="488">
        <v>16562</v>
      </c>
      <c r="H14" s="488">
        <v>18228</v>
      </c>
      <c r="I14" s="488">
        <v>9790</v>
      </c>
      <c r="J14" s="488">
        <v>11724</v>
      </c>
      <c r="K14" s="605">
        <v>5462</v>
      </c>
      <c r="L14" s="488">
        <v>6262</v>
      </c>
      <c r="M14" s="488">
        <v>184994</v>
      </c>
      <c r="N14" s="488">
        <v>97801</v>
      </c>
      <c r="O14" s="488">
        <v>0</v>
      </c>
      <c r="P14" s="605">
        <v>0</v>
      </c>
      <c r="Q14" s="488">
        <v>0</v>
      </c>
      <c r="R14" s="488">
        <v>0</v>
      </c>
      <c r="S14" s="599">
        <v>0</v>
      </c>
      <c r="T14" s="489">
        <v>0</v>
      </c>
      <c r="U14" s="13"/>
      <c r="V14" s="203" t="s">
        <v>23</v>
      </c>
      <c r="W14" s="140">
        <v>14343</v>
      </c>
      <c r="X14" s="140">
        <v>7350</v>
      </c>
      <c r="Y14" s="140">
        <v>7770</v>
      </c>
      <c r="Z14" s="140">
        <v>3901</v>
      </c>
      <c r="AA14" s="140">
        <v>5038</v>
      </c>
      <c r="AB14" s="140">
        <v>2635</v>
      </c>
      <c r="AC14" s="140">
        <v>1970</v>
      </c>
      <c r="AD14" s="140">
        <v>1050</v>
      </c>
      <c r="AE14" s="140">
        <v>914</v>
      </c>
      <c r="AF14" s="629">
        <v>450</v>
      </c>
      <c r="AG14" s="140">
        <v>464</v>
      </c>
      <c r="AH14" s="140">
        <v>30035</v>
      </c>
      <c r="AI14" s="140">
        <v>15400</v>
      </c>
      <c r="AJ14" s="140">
        <v>0</v>
      </c>
      <c r="AK14" s="574">
        <v>0</v>
      </c>
      <c r="AL14" s="140">
        <v>0</v>
      </c>
      <c r="AM14" s="140">
        <v>0</v>
      </c>
      <c r="AN14" s="579">
        <v>0</v>
      </c>
      <c r="AO14" s="141">
        <v>0</v>
      </c>
      <c r="AP14" s="13"/>
      <c r="AQ14" s="203" t="s">
        <v>23</v>
      </c>
      <c r="AR14" s="140">
        <f t="shared" ref="AR14:BC14" si="12">SUM(AR78:AR86)</f>
        <v>1618</v>
      </c>
      <c r="AS14" s="140">
        <f t="shared" si="12"/>
        <v>1366</v>
      </c>
      <c r="AT14" s="140">
        <f t="shared" si="12"/>
        <v>1134</v>
      </c>
      <c r="AU14" s="140">
        <f t="shared" si="12"/>
        <v>830</v>
      </c>
      <c r="AV14" s="140">
        <f t="shared" si="12"/>
        <v>623</v>
      </c>
      <c r="AW14" s="140">
        <f t="shared" si="12"/>
        <v>5571</v>
      </c>
      <c r="AX14" s="140">
        <f>SUM(AX78:AX86)</f>
        <v>0</v>
      </c>
      <c r="AY14" s="140">
        <f>SUM(AY78:AY86)</f>
        <v>0</v>
      </c>
      <c r="AZ14" s="140">
        <f t="shared" si="12"/>
        <v>2289</v>
      </c>
      <c r="BA14" s="140">
        <f t="shared" si="12"/>
        <v>680</v>
      </c>
      <c r="BB14" s="140">
        <f t="shared" si="12"/>
        <v>2969</v>
      </c>
      <c r="BC14" s="141">
        <f t="shared" si="12"/>
        <v>1253</v>
      </c>
      <c r="BD14" s="75"/>
      <c r="BE14" s="228" t="s">
        <v>23</v>
      </c>
      <c r="BF14" s="140">
        <f t="shared" ref="BF14:BM14" si="13">SUM(BF78:BF86)</f>
        <v>1233</v>
      </c>
      <c r="BG14" s="140">
        <f t="shared" si="13"/>
        <v>1739</v>
      </c>
      <c r="BH14" s="140">
        <f t="shared" si="13"/>
        <v>1379</v>
      </c>
      <c r="BI14" s="140">
        <f t="shared" si="13"/>
        <v>9</v>
      </c>
      <c r="BJ14" s="140">
        <f t="shared" si="13"/>
        <v>4360</v>
      </c>
      <c r="BK14" s="140">
        <f>SUM(BK78:BK86)</f>
        <v>0</v>
      </c>
      <c r="BL14" s="140">
        <f t="shared" si="13"/>
        <v>444</v>
      </c>
      <c r="BM14" s="141">
        <f t="shared" si="13"/>
        <v>38</v>
      </c>
    </row>
    <row r="15" spans="1:66" s="15" customFormat="1" ht="17.25" customHeight="1">
      <c r="A15" s="184" t="s">
        <v>24</v>
      </c>
      <c r="B15" s="488">
        <v>76060</v>
      </c>
      <c r="C15" s="488">
        <v>37721</v>
      </c>
      <c r="D15" s="488">
        <v>46580</v>
      </c>
      <c r="E15" s="488">
        <v>22418</v>
      </c>
      <c r="F15" s="488">
        <v>32155</v>
      </c>
      <c r="G15" s="488">
        <v>15216</v>
      </c>
      <c r="H15" s="488">
        <v>18035</v>
      </c>
      <c r="I15" s="488">
        <v>8263</v>
      </c>
      <c r="J15" s="488">
        <v>12529</v>
      </c>
      <c r="K15" s="605">
        <v>6984</v>
      </c>
      <c r="L15" s="488">
        <v>5545</v>
      </c>
      <c r="M15" s="488">
        <v>185359</v>
      </c>
      <c r="N15" s="488">
        <v>89163</v>
      </c>
      <c r="O15" s="488">
        <v>0</v>
      </c>
      <c r="P15" s="605">
        <v>0</v>
      </c>
      <c r="Q15" s="488">
        <v>0</v>
      </c>
      <c r="R15" s="488">
        <v>0</v>
      </c>
      <c r="S15" s="599">
        <v>0</v>
      </c>
      <c r="T15" s="489">
        <v>0</v>
      </c>
      <c r="U15" s="13"/>
      <c r="V15" s="203" t="s">
        <v>24</v>
      </c>
      <c r="W15" s="140">
        <v>9926</v>
      </c>
      <c r="X15" s="140">
        <v>4873</v>
      </c>
      <c r="Y15" s="140">
        <v>11885</v>
      </c>
      <c r="Z15" s="140">
        <v>5605</v>
      </c>
      <c r="AA15" s="140">
        <v>7759</v>
      </c>
      <c r="AB15" s="140">
        <v>3634</v>
      </c>
      <c r="AC15" s="140">
        <v>1263</v>
      </c>
      <c r="AD15" s="140">
        <v>504</v>
      </c>
      <c r="AE15" s="140">
        <v>1591</v>
      </c>
      <c r="AF15" s="629">
        <v>900</v>
      </c>
      <c r="AG15" s="140">
        <v>691</v>
      </c>
      <c r="AH15" s="140">
        <v>32424</v>
      </c>
      <c r="AI15" s="140">
        <v>15307</v>
      </c>
      <c r="AJ15" s="140">
        <v>0</v>
      </c>
      <c r="AK15" s="574">
        <v>0</v>
      </c>
      <c r="AL15" s="140">
        <v>0</v>
      </c>
      <c r="AM15" s="140">
        <v>0</v>
      </c>
      <c r="AN15" s="579">
        <v>0</v>
      </c>
      <c r="AO15" s="141">
        <v>0</v>
      </c>
      <c r="AP15" s="13"/>
      <c r="AQ15" s="203" t="s">
        <v>24</v>
      </c>
      <c r="AR15" s="140">
        <f t="shared" ref="AR15:BC15" si="14">SUM(AR88:AR92)</f>
        <v>1275</v>
      </c>
      <c r="AS15" s="140">
        <f t="shared" si="14"/>
        <v>1136</v>
      </c>
      <c r="AT15" s="140">
        <f t="shared" si="14"/>
        <v>1021</v>
      </c>
      <c r="AU15" s="140">
        <f t="shared" si="14"/>
        <v>761</v>
      </c>
      <c r="AV15" s="140">
        <f t="shared" si="14"/>
        <v>627</v>
      </c>
      <c r="AW15" s="140">
        <f t="shared" si="14"/>
        <v>4820</v>
      </c>
      <c r="AX15" s="140">
        <f>SUM(AX88:AX92)</f>
        <v>0</v>
      </c>
      <c r="AY15" s="140">
        <f>SUM(AY88:AY92)</f>
        <v>0</v>
      </c>
      <c r="AZ15" s="140">
        <f t="shared" si="14"/>
        <v>2650</v>
      </c>
      <c r="BA15" s="140">
        <f t="shared" si="14"/>
        <v>629</v>
      </c>
      <c r="BB15" s="140">
        <f t="shared" si="14"/>
        <v>3279</v>
      </c>
      <c r="BC15" s="141">
        <f t="shared" si="14"/>
        <v>1058</v>
      </c>
      <c r="BD15" s="75"/>
      <c r="BE15" s="228" t="s">
        <v>24</v>
      </c>
      <c r="BF15" s="140">
        <f t="shared" ref="BF15:BM15" si="15">SUM(BF88:BF92)</f>
        <v>948</v>
      </c>
      <c r="BG15" s="140">
        <f t="shared" si="15"/>
        <v>1986</v>
      </c>
      <c r="BH15" s="140">
        <f t="shared" si="15"/>
        <v>626</v>
      </c>
      <c r="BI15" s="140">
        <f t="shared" si="15"/>
        <v>0</v>
      </c>
      <c r="BJ15" s="140">
        <f t="shared" si="15"/>
        <v>3560</v>
      </c>
      <c r="BK15" s="140">
        <f>SUM(BK88:BK92)</f>
        <v>0</v>
      </c>
      <c r="BL15" s="140">
        <f t="shared" si="15"/>
        <v>76</v>
      </c>
      <c r="BM15" s="141">
        <f t="shared" si="15"/>
        <v>52</v>
      </c>
    </row>
    <row r="16" spans="1:66" s="15" customFormat="1" ht="17.25" customHeight="1">
      <c r="A16" s="184" t="s">
        <v>25</v>
      </c>
      <c r="B16" s="488">
        <v>79578</v>
      </c>
      <c r="C16" s="488">
        <v>39011</v>
      </c>
      <c r="D16" s="488">
        <v>63581</v>
      </c>
      <c r="E16" s="488">
        <v>30840</v>
      </c>
      <c r="F16" s="488">
        <v>50515</v>
      </c>
      <c r="G16" s="488">
        <v>24794</v>
      </c>
      <c r="H16" s="488">
        <v>30656</v>
      </c>
      <c r="I16" s="488">
        <v>15480</v>
      </c>
      <c r="J16" s="488">
        <v>23744</v>
      </c>
      <c r="K16" s="605">
        <v>11734</v>
      </c>
      <c r="L16" s="488">
        <v>12010</v>
      </c>
      <c r="M16" s="488">
        <v>248074</v>
      </c>
      <c r="N16" s="488">
        <v>122135</v>
      </c>
      <c r="O16" s="488">
        <v>1895</v>
      </c>
      <c r="P16" s="605">
        <v>908</v>
      </c>
      <c r="Q16" s="488">
        <v>987</v>
      </c>
      <c r="R16" s="488">
        <v>846</v>
      </c>
      <c r="S16" s="599">
        <v>416</v>
      </c>
      <c r="T16" s="489">
        <v>430</v>
      </c>
      <c r="U16" s="13"/>
      <c r="V16" s="203" t="s">
        <v>25</v>
      </c>
      <c r="W16" s="140">
        <v>14316</v>
      </c>
      <c r="X16" s="140">
        <v>6784</v>
      </c>
      <c r="Y16" s="140">
        <v>21288</v>
      </c>
      <c r="Z16" s="140">
        <v>9835</v>
      </c>
      <c r="AA16" s="140">
        <v>15671</v>
      </c>
      <c r="AB16" s="140">
        <v>7402</v>
      </c>
      <c r="AC16" s="140">
        <v>3874</v>
      </c>
      <c r="AD16" s="140">
        <v>1777</v>
      </c>
      <c r="AE16" s="140">
        <v>4533</v>
      </c>
      <c r="AF16" s="629">
        <v>2349</v>
      </c>
      <c r="AG16" s="140">
        <v>2184</v>
      </c>
      <c r="AH16" s="140">
        <v>59682</v>
      </c>
      <c r="AI16" s="140">
        <v>27982</v>
      </c>
      <c r="AJ16" s="140">
        <v>228</v>
      </c>
      <c r="AK16" s="574">
        <v>104</v>
      </c>
      <c r="AL16" s="140">
        <v>124</v>
      </c>
      <c r="AM16" s="140">
        <v>13</v>
      </c>
      <c r="AN16" s="579">
        <v>10</v>
      </c>
      <c r="AO16" s="141">
        <v>3</v>
      </c>
      <c r="AP16" s="13"/>
      <c r="AQ16" s="203" t="s">
        <v>25</v>
      </c>
      <c r="AR16" s="140">
        <f t="shared" ref="AR16:BC16" si="16">SUM(AR94:AR100)</f>
        <v>1674</v>
      </c>
      <c r="AS16" s="140">
        <f t="shared" si="16"/>
        <v>1644</v>
      </c>
      <c r="AT16" s="140">
        <f t="shared" si="16"/>
        <v>1548</v>
      </c>
      <c r="AU16" s="140">
        <f t="shared" si="16"/>
        <v>1085</v>
      </c>
      <c r="AV16" s="140">
        <f t="shared" si="16"/>
        <v>984</v>
      </c>
      <c r="AW16" s="140">
        <f t="shared" si="16"/>
        <v>6935</v>
      </c>
      <c r="AX16" s="140">
        <f>SUM(AX94:AX100)</f>
        <v>25</v>
      </c>
      <c r="AY16" s="140">
        <f>SUM(AY94:AY100)</f>
        <v>15</v>
      </c>
      <c r="AZ16" s="140">
        <f t="shared" si="16"/>
        <v>5134</v>
      </c>
      <c r="BA16" s="140">
        <f t="shared" si="16"/>
        <v>364</v>
      </c>
      <c r="BB16" s="140">
        <f t="shared" si="16"/>
        <v>5498</v>
      </c>
      <c r="BC16" s="141">
        <f t="shared" si="16"/>
        <v>1544</v>
      </c>
      <c r="BD16" s="75"/>
      <c r="BE16" s="228" t="s">
        <v>25</v>
      </c>
      <c r="BF16" s="140">
        <f t="shared" ref="BF16:BM16" si="17">SUM(BF94:BF100)</f>
        <v>1736</v>
      </c>
      <c r="BG16" s="140">
        <f t="shared" si="17"/>
        <v>2484</v>
      </c>
      <c r="BH16" s="140">
        <f t="shared" si="17"/>
        <v>363</v>
      </c>
      <c r="BI16" s="140">
        <f t="shared" si="17"/>
        <v>0</v>
      </c>
      <c r="BJ16" s="140">
        <f t="shared" si="17"/>
        <v>4583</v>
      </c>
      <c r="BK16" s="140">
        <f>SUM(BK94:BK100)</f>
        <v>32</v>
      </c>
      <c r="BL16" s="140">
        <f t="shared" si="17"/>
        <v>230</v>
      </c>
      <c r="BM16" s="141">
        <f t="shared" si="17"/>
        <v>42</v>
      </c>
    </row>
    <row r="17" spans="1:68" s="15" customFormat="1" ht="17.25" customHeight="1">
      <c r="A17" s="184" t="s">
        <v>26</v>
      </c>
      <c r="B17" s="488">
        <v>15012</v>
      </c>
      <c r="C17" s="488">
        <v>7284</v>
      </c>
      <c r="D17" s="488">
        <v>12104</v>
      </c>
      <c r="E17" s="488">
        <v>6070</v>
      </c>
      <c r="F17" s="488">
        <v>10188</v>
      </c>
      <c r="G17" s="488">
        <v>5067</v>
      </c>
      <c r="H17" s="488">
        <v>6938</v>
      </c>
      <c r="I17" s="488">
        <v>3489</v>
      </c>
      <c r="J17" s="488">
        <v>4462</v>
      </c>
      <c r="K17" s="605">
        <v>2218</v>
      </c>
      <c r="L17" s="488">
        <v>2244</v>
      </c>
      <c r="M17" s="488">
        <v>48704</v>
      </c>
      <c r="N17" s="488">
        <v>24154</v>
      </c>
      <c r="O17" s="488">
        <v>0</v>
      </c>
      <c r="P17" s="605">
        <v>0</v>
      </c>
      <c r="Q17" s="488">
        <v>0</v>
      </c>
      <c r="R17" s="488">
        <v>0</v>
      </c>
      <c r="S17" s="599">
        <v>0</v>
      </c>
      <c r="T17" s="489">
        <v>0</v>
      </c>
      <c r="U17" s="13"/>
      <c r="V17" s="203" t="s">
        <v>26</v>
      </c>
      <c r="W17" s="140">
        <v>3838</v>
      </c>
      <c r="X17" s="140">
        <v>1807</v>
      </c>
      <c r="Y17" s="140">
        <v>3063</v>
      </c>
      <c r="Z17" s="140">
        <v>1444</v>
      </c>
      <c r="AA17" s="140">
        <v>2714</v>
      </c>
      <c r="AB17" s="140">
        <v>1301</v>
      </c>
      <c r="AC17" s="140">
        <v>1544</v>
      </c>
      <c r="AD17" s="140">
        <v>746</v>
      </c>
      <c r="AE17" s="140">
        <v>924</v>
      </c>
      <c r="AF17" s="629">
        <v>511</v>
      </c>
      <c r="AG17" s="140">
        <v>413</v>
      </c>
      <c r="AH17" s="140">
        <v>12083</v>
      </c>
      <c r="AI17" s="140">
        <v>5711</v>
      </c>
      <c r="AJ17" s="140">
        <v>0</v>
      </c>
      <c r="AK17" s="574">
        <v>0</v>
      </c>
      <c r="AL17" s="140">
        <v>0</v>
      </c>
      <c r="AM17" s="140">
        <v>0</v>
      </c>
      <c r="AN17" s="579">
        <v>0</v>
      </c>
      <c r="AO17" s="141">
        <v>0</v>
      </c>
      <c r="AP17" s="13"/>
      <c r="AQ17" s="203" t="s">
        <v>26</v>
      </c>
      <c r="AR17" s="140">
        <f t="shared" ref="AR17:BC17" si="18">SUM(AR102:AR104)</f>
        <v>413</v>
      </c>
      <c r="AS17" s="140">
        <f t="shared" si="18"/>
        <v>404</v>
      </c>
      <c r="AT17" s="140">
        <f t="shared" si="18"/>
        <v>375</v>
      </c>
      <c r="AU17" s="140">
        <f t="shared" si="18"/>
        <v>305</v>
      </c>
      <c r="AV17" s="140">
        <f t="shared" si="18"/>
        <v>240</v>
      </c>
      <c r="AW17" s="140">
        <f t="shared" si="18"/>
        <v>1737</v>
      </c>
      <c r="AX17" s="140">
        <f>SUM(AX102:AX104)</f>
        <v>0</v>
      </c>
      <c r="AY17" s="140">
        <f>SUM(AY102:AY104)</f>
        <v>0</v>
      </c>
      <c r="AZ17" s="140">
        <f t="shared" si="18"/>
        <v>951</v>
      </c>
      <c r="BA17" s="140">
        <f t="shared" si="18"/>
        <v>100</v>
      </c>
      <c r="BB17" s="140">
        <f t="shared" si="18"/>
        <v>1051</v>
      </c>
      <c r="BC17" s="141">
        <f t="shared" si="18"/>
        <v>396</v>
      </c>
      <c r="BD17" s="75"/>
      <c r="BE17" s="228" t="s">
        <v>26</v>
      </c>
      <c r="BF17" s="140">
        <f t="shared" ref="BF17:BM17" si="19">SUM(BF102:BF104)</f>
        <v>304</v>
      </c>
      <c r="BG17" s="140">
        <f t="shared" si="19"/>
        <v>615</v>
      </c>
      <c r="BH17" s="140">
        <f t="shared" si="19"/>
        <v>314</v>
      </c>
      <c r="BI17" s="140">
        <f t="shared" si="19"/>
        <v>2</v>
      </c>
      <c r="BJ17" s="140">
        <f t="shared" si="19"/>
        <v>1235</v>
      </c>
      <c r="BK17" s="140">
        <f>SUM(BK102:BK104)</f>
        <v>0</v>
      </c>
      <c r="BL17" s="140">
        <f t="shared" si="19"/>
        <v>74</v>
      </c>
      <c r="BM17" s="141">
        <f t="shared" si="19"/>
        <v>19</v>
      </c>
    </row>
    <row r="18" spans="1:68" s="15" customFormat="1" ht="17.25" customHeight="1">
      <c r="A18" s="184" t="s">
        <v>27</v>
      </c>
      <c r="B18" s="488">
        <v>29724</v>
      </c>
      <c r="C18" s="488">
        <v>14649</v>
      </c>
      <c r="D18" s="488">
        <v>21711</v>
      </c>
      <c r="E18" s="488">
        <v>10679</v>
      </c>
      <c r="F18" s="488">
        <v>18431</v>
      </c>
      <c r="G18" s="488">
        <v>9231</v>
      </c>
      <c r="H18" s="488">
        <v>12807</v>
      </c>
      <c r="I18" s="488">
        <v>6482</v>
      </c>
      <c r="J18" s="488">
        <v>9263</v>
      </c>
      <c r="K18" s="605">
        <v>4534</v>
      </c>
      <c r="L18" s="488">
        <v>4729</v>
      </c>
      <c r="M18" s="488">
        <v>91936</v>
      </c>
      <c r="N18" s="488">
        <v>45770</v>
      </c>
      <c r="O18" s="488">
        <v>2456</v>
      </c>
      <c r="P18" s="605">
        <v>1264</v>
      </c>
      <c r="Q18" s="488">
        <v>1192</v>
      </c>
      <c r="R18" s="488">
        <v>2005</v>
      </c>
      <c r="S18" s="599">
        <v>1018</v>
      </c>
      <c r="T18" s="489">
        <v>987</v>
      </c>
      <c r="U18" s="13"/>
      <c r="V18" s="203" t="s">
        <v>27</v>
      </c>
      <c r="W18" s="140">
        <v>5311</v>
      </c>
      <c r="X18" s="140">
        <v>2505</v>
      </c>
      <c r="Y18" s="140">
        <v>5153</v>
      </c>
      <c r="Z18" s="140">
        <v>2388</v>
      </c>
      <c r="AA18" s="140">
        <v>4610</v>
      </c>
      <c r="AB18" s="140">
        <v>2250</v>
      </c>
      <c r="AC18" s="140">
        <v>2011</v>
      </c>
      <c r="AD18" s="140">
        <v>1003</v>
      </c>
      <c r="AE18" s="140">
        <v>1113</v>
      </c>
      <c r="AF18" s="629">
        <v>541</v>
      </c>
      <c r="AG18" s="140">
        <v>572</v>
      </c>
      <c r="AH18" s="140">
        <v>18198</v>
      </c>
      <c r="AI18" s="140">
        <v>8718</v>
      </c>
      <c r="AJ18" s="140">
        <v>370</v>
      </c>
      <c r="AK18" s="574">
        <v>208</v>
      </c>
      <c r="AL18" s="140">
        <v>162</v>
      </c>
      <c r="AM18" s="140">
        <v>11</v>
      </c>
      <c r="AN18" s="579">
        <v>6</v>
      </c>
      <c r="AO18" s="141">
        <v>5</v>
      </c>
      <c r="AP18" s="13"/>
      <c r="AQ18" s="203" t="s">
        <v>27</v>
      </c>
      <c r="AR18" s="140">
        <f t="shared" ref="AR18:BC18" si="20">SUM(AR111:AR116)</f>
        <v>750</v>
      </c>
      <c r="AS18" s="140">
        <f t="shared" si="20"/>
        <v>720</v>
      </c>
      <c r="AT18" s="140">
        <f t="shared" si="20"/>
        <v>673</v>
      </c>
      <c r="AU18" s="140">
        <f t="shared" si="20"/>
        <v>561</v>
      </c>
      <c r="AV18" s="140">
        <f t="shared" si="20"/>
        <v>447</v>
      </c>
      <c r="AW18" s="140">
        <f t="shared" si="20"/>
        <v>3151</v>
      </c>
      <c r="AX18" s="140">
        <f>SUM(AX111:AX116)</f>
        <v>43</v>
      </c>
      <c r="AY18" s="140">
        <f>SUM(AY111:AY116)</f>
        <v>36</v>
      </c>
      <c r="AZ18" s="140">
        <f t="shared" si="20"/>
        <v>1664</v>
      </c>
      <c r="BA18" s="140">
        <f t="shared" si="20"/>
        <v>210</v>
      </c>
      <c r="BB18" s="140">
        <f t="shared" si="20"/>
        <v>1874</v>
      </c>
      <c r="BC18" s="141">
        <f t="shared" si="20"/>
        <v>612</v>
      </c>
      <c r="BD18" s="75"/>
      <c r="BE18" s="228" t="s">
        <v>27</v>
      </c>
      <c r="BF18" s="140">
        <f t="shared" ref="BF18:BM18" si="21">SUM(BF111:BF116)</f>
        <v>678</v>
      </c>
      <c r="BG18" s="140">
        <f t="shared" si="21"/>
        <v>1038</v>
      </c>
      <c r="BH18" s="140">
        <f t="shared" si="21"/>
        <v>472</v>
      </c>
      <c r="BI18" s="140">
        <f t="shared" si="21"/>
        <v>6</v>
      </c>
      <c r="BJ18" s="140">
        <f t="shared" si="21"/>
        <v>2194</v>
      </c>
      <c r="BK18" s="140">
        <f>SUM(BK111:BK116)</f>
        <v>43</v>
      </c>
      <c r="BL18" s="140">
        <f t="shared" si="21"/>
        <v>198</v>
      </c>
      <c r="BM18" s="141">
        <f t="shared" si="21"/>
        <v>38</v>
      </c>
    </row>
    <row r="19" spans="1:68" s="15" customFormat="1" ht="17.25" customHeight="1">
      <c r="A19" s="184" t="s">
        <v>28</v>
      </c>
      <c r="B19" s="488">
        <v>22967</v>
      </c>
      <c r="C19" s="488">
        <v>11208</v>
      </c>
      <c r="D19" s="488">
        <v>17637</v>
      </c>
      <c r="E19" s="488">
        <v>8633</v>
      </c>
      <c r="F19" s="488">
        <v>15173</v>
      </c>
      <c r="G19" s="488">
        <v>7370</v>
      </c>
      <c r="H19" s="488">
        <v>11477</v>
      </c>
      <c r="I19" s="488">
        <v>5680</v>
      </c>
      <c r="J19" s="488">
        <v>7377</v>
      </c>
      <c r="K19" s="605">
        <v>3675</v>
      </c>
      <c r="L19" s="488">
        <v>3702</v>
      </c>
      <c r="M19" s="488">
        <v>74631</v>
      </c>
      <c r="N19" s="488">
        <v>36593</v>
      </c>
      <c r="O19" s="488">
        <v>0</v>
      </c>
      <c r="P19" s="605">
        <v>0</v>
      </c>
      <c r="Q19" s="488">
        <v>0</v>
      </c>
      <c r="R19" s="488">
        <v>0</v>
      </c>
      <c r="S19" s="599">
        <v>0</v>
      </c>
      <c r="T19" s="489">
        <v>0</v>
      </c>
      <c r="U19" s="13"/>
      <c r="V19" s="203" t="s">
        <v>28</v>
      </c>
      <c r="W19" s="140">
        <v>4581</v>
      </c>
      <c r="X19" s="140">
        <v>2076</v>
      </c>
      <c r="Y19" s="140">
        <v>3590</v>
      </c>
      <c r="Z19" s="140">
        <v>1593</v>
      </c>
      <c r="AA19" s="140">
        <v>3222</v>
      </c>
      <c r="AB19" s="140">
        <v>1452</v>
      </c>
      <c r="AC19" s="140">
        <v>2028</v>
      </c>
      <c r="AD19" s="140">
        <v>956</v>
      </c>
      <c r="AE19" s="140">
        <v>509</v>
      </c>
      <c r="AF19" s="629">
        <v>281</v>
      </c>
      <c r="AG19" s="140">
        <v>228</v>
      </c>
      <c r="AH19" s="140">
        <v>13930</v>
      </c>
      <c r="AI19" s="140">
        <v>6305</v>
      </c>
      <c r="AJ19" s="140">
        <v>0</v>
      </c>
      <c r="AK19" s="574">
        <v>0</v>
      </c>
      <c r="AL19" s="140">
        <v>0</v>
      </c>
      <c r="AM19" s="140">
        <v>0</v>
      </c>
      <c r="AN19" s="579">
        <v>0</v>
      </c>
      <c r="AO19" s="141">
        <v>0</v>
      </c>
      <c r="AP19" s="13"/>
      <c r="AQ19" s="203" t="s">
        <v>28</v>
      </c>
      <c r="AR19" s="140">
        <f t="shared" ref="AR19:BC19" si="22">SUM(AR118:AR119)</f>
        <v>561</v>
      </c>
      <c r="AS19" s="140">
        <f t="shared" si="22"/>
        <v>534</v>
      </c>
      <c r="AT19" s="140">
        <f t="shared" si="22"/>
        <v>531</v>
      </c>
      <c r="AU19" s="140">
        <f t="shared" si="22"/>
        <v>472</v>
      </c>
      <c r="AV19" s="140">
        <f t="shared" si="22"/>
        <v>410</v>
      </c>
      <c r="AW19" s="140">
        <f t="shared" si="22"/>
        <v>2508</v>
      </c>
      <c r="AX19" s="140">
        <f>SUM(AX118:AX119)</f>
        <v>0</v>
      </c>
      <c r="AY19" s="140">
        <f>SUM(AY118:AY119)</f>
        <v>0</v>
      </c>
      <c r="AZ19" s="140">
        <f t="shared" si="22"/>
        <v>1348</v>
      </c>
      <c r="BA19" s="140">
        <f t="shared" si="22"/>
        <v>136</v>
      </c>
      <c r="BB19" s="140">
        <f t="shared" si="22"/>
        <v>1484</v>
      </c>
      <c r="BC19" s="141">
        <f t="shared" si="22"/>
        <v>501</v>
      </c>
      <c r="BD19" s="75"/>
      <c r="BE19" s="228" t="s">
        <v>28</v>
      </c>
      <c r="BF19" s="140">
        <f t="shared" ref="BF19:BM19" si="23">SUM(BF118:BF119)</f>
        <v>344</v>
      </c>
      <c r="BG19" s="140">
        <f t="shared" si="23"/>
        <v>882</v>
      </c>
      <c r="BH19" s="140">
        <f t="shared" si="23"/>
        <v>270</v>
      </c>
      <c r="BI19" s="140">
        <f t="shared" si="23"/>
        <v>3</v>
      </c>
      <c r="BJ19" s="140">
        <f t="shared" si="23"/>
        <v>1499</v>
      </c>
      <c r="BK19" s="140">
        <f>SUM(BK118:BK119)</f>
        <v>0</v>
      </c>
      <c r="BL19" s="140">
        <f t="shared" si="23"/>
        <v>54</v>
      </c>
      <c r="BM19" s="141">
        <f t="shared" si="23"/>
        <v>18</v>
      </c>
    </row>
    <row r="20" spans="1:68" s="15" customFormat="1" ht="17.25" customHeight="1">
      <c r="A20" s="184" t="s">
        <v>29</v>
      </c>
      <c r="B20" s="488">
        <v>29141</v>
      </c>
      <c r="C20" s="488">
        <v>14233</v>
      </c>
      <c r="D20" s="488">
        <v>22072</v>
      </c>
      <c r="E20" s="488">
        <v>10835</v>
      </c>
      <c r="F20" s="488">
        <v>19753</v>
      </c>
      <c r="G20" s="488">
        <v>9892</v>
      </c>
      <c r="H20" s="488">
        <v>15105</v>
      </c>
      <c r="I20" s="488">
        <v>7790</v>
      </c>
      <c r="J20" s="488">
        <v>10859</v>
      </c>
      <c r="K20" s="605">
        <v>5054</v>
      </c>
      <c r="L20" s="488">
        <v>5805</v>
      </c>
      <c r="M20" s="488">
        <v>96930</v>
      </c>
      <c r="N20" s="488">
        <v>48555</v>
      </c>
      <c r="O20" s="488">
        <v>1334</v>
      </c>
      <c r="P20" s="605">
        <v>671</v>
      </c>
      <c r="Q20" s="488">
        <v>663</v>
      </c>
      <c r="R20" s="488">
        <v>1008</v>
      </c>
      <c r="S20" s="599">
        <v>501</v>
      </c>
      <c r="T20" s="489">
        <v>507</v>
      </c>
      <c r="U20" s="13"/>
      <c r="V20" s="203" t="s">
        <v>29</v>
      </c>
      <c r="W20" s="140">
        <v>6632</v>
      </c>
      <c r="X20" s="140">
        <v>3081</v>
      </c>
      <c r="Y20" s="140">
        <v>5621</v>
      </c>
      <c r="Z20" s="140">
        <v>2593</v>
      </c>
      <c r="AA20" s="140">
        <v>4935</v>
      </c>
      <c r="AB20" s="140">
        <v>2280</v>
      </c>
      <c r="AC20" s="140">
        <v>2814</v>
      </c>
      <c r="AD20" s="140">
        <v>1364</v>
      </c>
      <c r="AE20" s="140">
        <v>822</v>
      </c>
      <c r="AF20" s="629">
        <v>409</v>
      </c>
      <c r="AG20" s="140">
        <v>413</v>
      </c>
      <c r="AH20" s="140">
        <v>20824</v>
      </c>
      <c r="AI20" s="140">
        <v>9731</v>
      </c>
      <c r="AJ20" s="140">
        <v>203</v>
      </c>
      <c r="AK20" s="574">
        <v>92</v>
      </c>
      <c r="AL20" s="140">
        <v>111</v>
      </c>
      <c r="AM20" s="140">
        <v>75</v>
      </c>
      <c r="AN20" s="579">
        <v>37</v>
      </c>
      <c r="AO20" s="141">
        <v>38</v>
      </c>
      <c r="AP20" s="13"/>
      <c r="AQ20" s="203" t="s">
        <v>29</v>
      </c>
      <c r="AR20" s="140">
        <f t="shared" ref="AR20:BC20" si="24">SUM(AR121:AR125)</f>
        <v>605</v>
      </c>
      <c r="AS20" s="140">
        <f t="shared" si="24"/>
        <v>599</v>
      </c>
      <c r="AT20" s="140">
        <f t="shared" si="24"/>
        <v>574</v>
      </c>
      <c r="AU20" s="140">
        <f t="shared" si="24"/>
        <v>513</v>
      </c>
      <c r="AV20" s="140">
        <f t="shared" si="24"/>
        <v>448</v>
      </c>
      <c r="AW20" s="140">
        <f t="shared" si="24"/>
        <v>2739</v>
      </c>
      <c r="AX20" s="140">
        <f>SUM(AX121:AX125)</f>
        <v>20</v>
      </c>
      <c r="AY20" s="140">
        <f>SUM(AY121:AY125)</f>
        <v>20</v>
      </c>
      <c r="AZ20" s="140">
        <f t="shared" si="24"/>
        <v>1900</v>
      </c>
      <c r="BA20" s="140">
        <f t="shared" si="24"/>
        <v>346</v>
      </c>
      <c r="BB20" s="140">
        <f t="shared" si="24"/>
        <v>2246</v>
      </c>
      <c r="BC20" s="141">
        <f t="shared" si="24"/>
        <v>665</v>
      </c>
      <c r="BD20" s="75"/>
      <c r="BE20" s="228" t="s">
        <v>29</v>
      </c>
      <c r="BF20" s="140">
        <f t="shared" ref="BF20:BM20" si="25">SUM(BF121:BF125)</f>
        <v>763</v>
      </c>
      <c r="BG20" s="140">
        <f t="shared" si="25"/>
        <v>1044</v>
      </c>
      <c r="BH20" s="140">
        <f t="shared" si="25"/>
        <v>451</v>
      </c>
      <c r="BI20" s="140">
        <f t="shared" si="25"/>
        <v>4</v>
      </c>
      <c r="BJ20" s="140">
        <f t="shared" si="25"/>
        <v>2262</v>
      </c>
      <c r="BK20" s="140">
        <f>SUM(BK121:BK125)</f>
        <v>41</v>
      </c>
      <c r="BL20" s="140">
        <f t="shared" si="25"/>
        <v>85</v>
      </c>
      <c r="BM20" s="141">
        <f t="shared" si="25"/>
        <v>14</v>
      </c>
    </row>
    <row r="21" spans="1:68" s="15" customFormat="1" ht="17.25" customHeight="1">
      <c r="A21" s="184" t="s">
        <v>30</v>
      </c>
      <c r="B21" s="488">
        <v>60124</v>
      </c>
      <c r="C21" s="488">
        <v>28571</v>
      </c>
      <c r="D21" s="488">
        <v>51599</v>
      </c>
      <c r="E21" s="488">
        <v>24776</v>
      </c>
      <c r="F21" s="488">
        <v>44354</v>
      </c>
      <c r="G21" s="488">
        <v>21971</v>
      </c>
      <c r="H21" s="488">
        <v>31033</v>
      </c>
      <c r="I21" s="488">
        <v>15870</v>
      </c>
      <c r="J21" s="488">
        <v>21816</v>
      </c>
      <c r="K21" s="605">
        <v>10099</v>
      </c>
      <c r="L21" s="488">
        <v>11717</v>
      </c>
      <c r="M21" s="488">
        <v>208926</v>
      </c>
      <c r="N21" s="488">
        <v>102905</v>
      </c>
      <c r="O21" s="488">
        <v>4570</v>
      </c>
      <c r="P21" s="605">
        <v>2046</v>
      </c>
      <c r="Q21" s="488">
        <v>2524</v>
      </c>
      <c r="R21" s="488">
        <v>3592</v>
      </c>
      <c r="S21" s="599">
        <v>1611</v>
      </c>
      <c r="T21" s="489">
        <v>1981</v>
      </c>
      <c r="U21" s="13"/>
      <c r="V21" s="203" t="s">
        <v>30</v>
      </c>
      <c r="W21" s="140">
        <v>11246</v>
      </c>
      <c r="X21" s="140">
        <v>5071</v>
      </c>
      <c r="Y21" s="140">
        <v>14897</v>
      </c>
      <c r="Z21" s="140">
        <v>6554</v>
      </c>
      <c r="AA21" s="140">
        <v>13247</v>
      </c>
      <c r="AB21" s="140">
        <v>6131</v>
      </c>
      <c r="AC21" s="140">
        <v>5314</v>
      </c>
      <c r="AD21" s="140">
        <v>2584</v>
      </c>
      <c r="AE21" s="140">
        <v>3035</v>
      </c>
      <c r="AF21" s="629">
        <v>1367</v>
      </c>
      <c r="AG21" s="140">
        <v>1668</v>
      </c>
      <c r="AH21" s="140">
        <v>47739</v>
      </c>
      <c r="AI21" s="140">
        <v>22008</v>
      </c>
      <c r="AJ21" s="140">
        <v>548</v>
      </c>
      <c r="AK21" s="574">
        <v>293</v>
      </c>
      <c r="AL21" s="140">
        <v>255</v>
      </c>
      <c r="AM21" s="140">
        <v>208</v>
      </c>
      <c r="AN21" s="579">
        <v>95</v>
      </c>
      <c r="AO21" s="141">
        <v>113</v>
      </c>
      <c r="AP21" s="13"/>
      <c r="AQ21" s="203" t="s">
        <v>30</v>
      </c>
      <c r="AR21" s="140">
        <f t="shared" ref="AR21:BC21" si="26">SUM(AR127:AR133)</f>
        <v>1268</v>
      </c>
      <c r="AS21" s="140">
        <f t="shared" si="26"/>
        <v>1254</v>
      </c>
      <c r="AT21" s="140">
        <f t="shared" si="26"/>
        <v>1213</v>
      </c>
      <c r="AU21" s="140">
        <f t="shared" si="26"/>
        <v>1048</v>
      </c>
      <c r="AV21" s="140">
        <f t="shared" si="26"/>
        <v>955</v>
      </c>
      <c r="AW21" s="140">
        <f t="shared" si="26"/>
        <v>5738</v>
      </c>
      <c r="AX21" s="140">
        <f>SUM(AX127:AX133)</f>
        <v>78</v>
      </c>
      <c r="AY21" s="140">
        <f>SUM(AY127:AY133)</f>
        <v>68</v>
      </c>
      <c r="AZ21" s="140">
        <f t="shared" si="26"/>
        <v>4339</v>
      </c>
      <c r="BA21" s="140">
        <f t="shared" si="26"/>
        <v>385</v>
      </c>
      <c r="BB21" s="140">
        <f t="shared" si="26"/>
        <v>4724</v>
      </c>
      <c r="BC21" s="141">
        <f t="shared" si="26"/>
        <v>1029</v>
      </c>
      <c r="BD21" s="75"/>
      <c r="BE21" s="228" t="s">
        <v>30</v>
      </c>
      <c r="BF21" s="140">
        <f t="shared" ref="BF21:BM21" si="27">SUM(BF127:BF133)</f>
        <v>2052</v>
      </c>
      <c r="BG21" s="140">
        <f t="shared" si="27"/>
        <v>1867</v>
      </c>
      <c r="BH21" s="140">
        <f t="shared" si="27"/>
        <v>1257</v>
      </c>
      <c r="BI21" s="140">
        <f t="shared" si="27"/>
        <v>18</v>
      </c>
      <c r="BJ21" s="140">
        <f t="shared" si="27"/>
        <v>5194</v>
      </c>
      <c r="BK21" s="140">
        <f>SUM(BK127:BK133)</f>
        <v>124</v>
      </c>
      <c r="BL21" s="140">
        <f t="shared" si="27"/>
        <v>251</v>
      </c>
      <c r="BM21" s="141">
        <f t="shared" si="27"/>
        <v>35</v>
      </c>
    </row>
    <row r="22" spans="1:68" s="15" customFormat="1" ht="17.25" customHeight="1">
      <c r="A22" s="184" t="s">
        <v>31</v>
      </c>
      <c r="B22" s="488">
        <v>20186</v>
      </c>
      <c r="C22" s="488">
        <v>9856</v>
      </c>
      <c r="D22" s="488">
        <v>12166</v>
      </c>
      <c r="E22" s="488">
        <v>5844</v>
      </c>
      <c r="F22" s="488">
        <v>8745</v>
      </c>
      <c r="G22" s="488">
        <v>4225</v>
      </c>
      <c r="H22" s="488">
        <v>4834</v>
      </c>
      <c r="I22" s="488">
        <v>2221</v>
      </c>
      <c r="J22" s="488">
        <v>2773</v>
      </c>
      <c r="K22" s="605">
        <v>1469</v>
      </c>
      <c r="L22" s="488">
        <v>1304</v>
      </c>
      <c r="M22" s="488">
        <v>48704</v>
      </c>
      <c r="N22" s="488">
        <v>23450</v>
      </c>
      <c r="O22" s="488">
        <v>0</v>
      </c>
      <c r="P22" s="605">
        <v>0</v>
      </c>
      <c r="Q22" s="488">
        <v>0</v>
      </c>
      <c r="R22" s="488">
        <v>0</v>
      </c>
      <c r="S22" s="599">
        <v>0</v>
      </c>
      <c r="T22" s="489">
        <v>0</v>
      </c>
      <c r="U22" s="13"/>
      <c r="V22" s="203" t="s">
        <v>31</v>
      </c>
      <c r="W22" s="140">
        <v>5242</v>
      </c>
      <c r="X22" s="140">
        <v>2533</v>
      </c>
      <c r="Y22" s="140">
        <v>3016</v>
      </c>
      <c r="Z22" s="140">
        <v>1372</v>
      </c>
      <c r="AA22" s="140">
        <v>2244</v>
      </c>
      <c r="AB22" s="140">
        <v>1059</v>
      </c>
      <c r="AC22" s="140">
        <v>885</v>
      </c>
      <c r="AD22" s="140">
        <v>381</v>
      </c>
      <c r="AE22" s="140">
        <v>299</v>
      </c>
      <c r="AF22" s="629">
        <v>179</v>
      </c>
      <c r="AG22" s="140">
        <v>120</v>
      </c>
      <c r="AH22" s="140">
        <v>11686</v>
      </c>
      <c r="AI22" s="140">
        <v>5465</v>
      </c>
      <c r="AJ22" s="140">
        <v>0</v>
      </c>
      <c r="AK22" s="574">
        <v>0</v>
      </c>
      <c r="AL22" s="140">
        <v>0</v>
      </c>
      <c r="AM22" s="140">
        <v>0</v>
      </c>
      <c r="AN22" s="579">
        <v>0</v>
      </c>
      <c r="AO22" s="141">
        <v>0</v>
      </c>
      <c r="AP22" s="13"/>
      <c r="AQ22" s="203" t="s">
        <v>31</v>
      </c>
      <c r="AR22" s="140">
        <f t="shared" ref="AR22:BC22" si="28">SUM(AR135:AR137)</f>
        <v>468</v>
      </c>
      <c r="AS22" s="140">
        <f t="shared" si="28"/>
        <v>434</v>
      </c>
      <c r="AT22" s="140">
        <f t="shared" si="28"/>
        <v>357</v>
      </c>
      <c r="AU22" s="140">
        <f t="shared" si="28"/>
        <v>266</v>
      </c>
      <c r="AV22" s="140">
        <f t="shared" si="28"/>
        <v>170</v>
      </c>
      <c r="AW22" s="140">
        <f t="shared" si="28"/>
        <v>1695</v>
      </c>
      <c r="AX22" s="140">
        <f>SUM(AX135:AX137)</f>
        <v>0</v>
      </c>
      <c r="AY22" s="140">
        <f>SUM(AY135:AY137)</f>
        <v>0</v>
      </c>
      <c r="AZ22" s="140">
        <f t="shared" si="28"/>
        <v>975</v>
      </c>
      <c r="BA22" s="140">
        <f t="shared" si="28"/>
        <v>129</v>
      </c>
      <c r="BB22" s="140">
        <f t="shared" si="28"/>
        <v>1104</v>
      </c>
      <c r="BC22" s="141">
        <f t="shared" si="28"/>
        <v>504</v>
      </c>
      <c r="BD22" s="75"/>
      <c r="BE22" s="228" t="s">
        <v>31</v>
      </c>
      <c r="BF22" s="140">
        <f t="shared" ref="BF22:BM22" si="29">SUM(BF135:BF137)</f>
        <v>372</v>
      </c>
      <c r="BG22" s="140">
        <f t="shared" si="29"/>
        <v>474</v>
      </c>
      <c r="BH22" s="140">
        <f t="shared" si="29"/>
        <v>286</v>
      </c>
      <c r="BI22" s="140">
        <f t="shared" si="29"/>
        <v>2</v>
      </c>
      <c r="BJ22" s="140">
        <f t="shared" si="29"/>
        <v>1134</v>
      </c>
      <c r="BK22" s="140">
        <f>SUM(BK135:BK137)</f>
        <v>0</v>
      </c>
      <c r="BL22" s="140">
        <f t="shared" si="29"/>
        <v>50</v>
      </c>
      <c r="BM22" s="141">
        <f t="shared" si="29"/>
        <v>12</v>
      </c>
    </row>
    <row r="23" spans="1:68" s="15" customFormat="1" ht="17.25" customHeight="1">
      <c r="A23" s="184" t="s">
        <v>32</v>
      </c>
      <c r="B23" s="488">
        <v>30734</v>
      </c>
      <c r="C23" s="488">
        <v>14652</v>
      </c>
      <c r="D23" s="488">
        <v>25734</v>
      </c>
      <c r="E23" s="488">
        <v>12427</v>
      </c>
      <c r="F23" s="488">
        <v>23390</v>
      </c>
      <c r="G23" s="488">
        <v>11259</v>
      </c>
      <c r="H23" s="488">
        <v>18779</v>
      </c>
      <c r="I23" s="488">
        <v>9263</v>
      </c>
      <c r="J23" s="488">
        <v>13310</v>
      </c>
      <c r="K23" s="605">
        <v>6457</v>
      </c>
      <c r="L23" s="488">
        <v>6853</v>
      </c>
      <c r="M23" s="488">
        <v>111947</v>
      </c>
      <c r="N23" s="488">
        <v>54454</v>
      </c>
      <c r="O23" s="488">
        <v>0</v>
      </c>
      <c r="P23" s="605">
        <v>0</v>
      </c>
      <c r="Q23" s="488">
        <v>0</v>
      </c>
      <c r="R23" s="488">
        <v>0</v>
      </c>
      <c r="S23" s="599">
        <v>0</v>
      </c>
      <c r="T23" s="489">
        <v>0</v>
      </c>
      <c r="U23" s="13"/>
      <c r="V23" s="203" t="s">
        <v>32</v>
      </c>
      <c r="W23" s="140">
        <v>5526</v>
      </c>
      <c r="X23" s="140">
        <v>2386</v>
      </c>
      <c r="Y23" s="140">
        <v>5950</v>
      </c>
      <c r="Z23" s="140">
        <v>2479</v>
      </c>
      <c r="AA23" s="140">
        <v>5786</v>
      </c>
      <c r="AB23" s="140">
        <v>2393</v>
      </c>
      <c r="AC23" s="140">
        <v>3573</v>
      </c>
      <c r="AD23" s="140">
        <v>1623</v>
      </c>
      <c r="AE23" s="140">
        <v>1516</v>
      </c>
      <c r="AF23" s="629">
        <v>808</v>
      </c>
      <c r="AG23" s="140">
        <v>708</v>
      </c>
      <c r="AH23" s="140">
        <v>22351</v>
      </c>
      <c r="AI23" s="140">
        <v>9589</v>
      </c>
      <c r="AJ23" s="140">
        <v>0</v>
      </c>
      <c r="AK23" s="574">
        <v>0</v>
      </c>
      <c r="AL23" s="140">
        <v>0</v>
      </c>
      <c r="AM23" s="140">
        <v>0</v>
      </c>
      <c r="AN23" s="579">
        <v>0</v>
      </c>
      <c r="AO23" s="141">
        <v>0</v>
      </c>
      <c r="AP23" s="13"/>
      <c r="AQ23" s="203" t="s">
        <v>32</v>
      </c>
      <c r="AR23" s="140">
        <f t="shared" ref="AR23:BC23" si="30">SUM(AR139:AR141)</f>
        <v>694</v>
      </c>
      <c r="AS23" s="140">
        <f t="shared" si="30"/>
        <v>677</v>
      </c>
      <c r="AT23" s="140">
        <f t="shared" si="30"/>
        <v>673</v>
      </c>
      <c r="AU23" s="140">
        <f t="shared" si="30"/>
        <v>647</v>
      </c>
      <c r="AV23" s="140">
        <f t="shared" si="30"/>
        <v>625</v>
      </c>
      <c r="AW23" s="140">
        <f t="shared" si="30"/>
        <v>3316</v>
      </c>
      <c r="AX23" s="140">
        <f>SUM(AX139:AX141)</f>
        <v>0</v>
      </c>
      <c r="AY23" s="140">
        <f>SUM(AY139:AY141)</f>
        <v>0</v>
      </c>
      <c r="AZ23" s="140">
        <f t="shared" si="30"/>
        <v>2192</v>
      </c>
      <c r="BA23" s="140">
        <f t="shared" si="30"/>
        <v>152</v>
      </c>
      <c r="BB23" s="140">
        <f t="shared" si="30"/>
        <v>2344</v>
      </c>
      <c r="BC23" s="141">
        <f t="shared" si="30"/>
        <v>592</v>
      </c>
      <c r="BD23" s="75"/>
      <c r="BE23" s="228" t="s">
        <v>32</v>
      </c>
      <c r="BF23" s="140">
        <f t="shared" ref="BF23:BM23" si="31">SUM(BF139:BF141)</f>
        <v>1373</v>
      </c>
      <c r="BG23" s="140">
        <f t="shared" si="31"/>
        <v>1276</v>
      </c>
      <c r="BH23" s="140">
        <f t="shared" si="31"/>
        <v>563</v>
      </c>
      <c r="BI23" s="140">
        <f t="shared" si="31"/>
        <v>6</v>
      </c>
      <c r="BJ23" s="140">
        <f t="shared" si="31"/>
        <v>3218</v>
      </c>
      <c r="BK23" s="140">
        <f>SUM(BK139:BK141)</f>
        <v>0</v>
      </c>
      <c r="BL23" s="140">
        <f t="shared" si="31"/>
        <v>96</v>
      </c>
      <c r="BM23" s="141">
        <f t="shared" si="31"/>
        <v>17</v>
      </c>
    </row>
    <row r="24" spans="1:68" s="15" customFormat="1" ht="17.25" customHeight="1">
      <c r="A24" s="184" t="s">
        <v>33</v>
      </c>
      <c r="B24" s="488">
        <v>14076</v>
      </c>
      <c r="C24" s="488">
        <v>6912</v>
      </c>
      <c r="D24" s="488">
        <v>8238</v>
      </c>
      <c r="E24" s="488">
        <v>4084</v>
      </c>
      <c r="F24" s="488">
        <v>5385</v>
      </c>
      <c r="G24" s="488">
        <v>2700</v>
      </c>
      <c r="H24" s="488">
        <v>3005</v>
      </c>
      <c r="I24" s="488">
        <v>1500</v>
      </c>
      <c r="J24" s="488">
        <v>1881</v>
      </c>
      <c r="K24" s="605">
        <v>996</v>
      </c>
      <c r="L24" s="488">
        <v>885</v>
      </c>
      <c r="M24" s="488">
        <v>32585</v>
      </c>
      <c r="N24" s="488">
        <v>16081</v>
      </c>
      <c r="O24" s="488">
        <v>0</v>
      </c>
      <c r="P24" s="605">
        <v>0</v>
      </c>
      <c r="Q24" s="488">
        <v>0</v>
      </c>
      <c r="R24" s="488">
        <v>0</v>
      </c>
      <c r="S24" s="599">
        <v>0</v>
      </c>
      <c r="T24" s="489">
        <v>0</v>
      </c>
      <c r="U24" s="13"/>
      <c r="V24" s="203" t="s">
        <v>33</v>
      </c>
      <c r="W24" s="140">
        <v>3139</v>
      </c>
      <c r="X24" s="140">
        <v>1530</v>
      </c>
      <c r="Y24" s="140">
        <v>1879</v>
      </c>
      <c r="Z24" s="140">
        <v>913</v>
      </c>
      <c r="AA24" s="140">
        <v>1320</v>
      </c>
      <c r="AB24" s="140">
        <v>665</v>
      </c>
      <c r="AC24" s="140">
        <v>527</v>
      </c>
      <c r="AD24" s="140">
        <v>229</v>
      </c>
      <c r="AE24" s="140">
        <v>272</v>
      </c>
      <c r="AF24" s="629">
        <v>162</v>
      </c>
      <c r="AG24" s="140">
        <v>110</v>
      </c>
      <c r="AH24" s="140">
        <v>7137</v>
      </c>
      <c r="AI24" s="140">
        <v>3447</v>
      </c>
      <c r="AJ24" s="140">
        <v>0</v>
      </c>
      <c r="AK24" s="574">
        <v>0</v>
      </c>
      <c r="AL24" s="140">
        <v>0</v>
      </c>
      <c r="AM24" s="140">
        <v>0</v>
      </c>
      <c r="AN24" s="579">
        <v>0</v>
      </c>
      <c r="AO24" s="141">
        <v>0</v>
      </c>
      <c r="AP24" s="13"/>
      <c r="AQ24" s="203" t="s">
        <v>33</v>
      </c>
      <c r="AR24" s="140">
        <f t="shared" ref="AR24:BC24" si="32">SUM(AR143:AR147)</f>
        <v>322</v>
      </c>
      <c r="AS24" s="140">
        <f t="shared" si="32"/>
        <v>301</v>
      </c>
      <c r="AT24" s="140">
        <f t="shared" si="32"/>
        <v>251</v>
      </c>
      <c r="AU24" s="140">
        <f t="shared" si="32"/>
        <v>182</v>
      </c>
      <c r="AV24" s="140">
        <f t="shared" si="32"/>
        <v>135</v>
      </c>
      <c r="AW24" s="140">
        <f t="shared" si="32"/>
        <v>1191</v>
      </c>
      <c r="AX24" s="140">
        <f>SUM(AX143:AX147)</f>
        <v>0</v>
      </c>
      <c r="AY24" s="140">
        <f>SUM(AY143:AY147)</f>
        <v>0</v>
      </c>
      <c r="AZ24" s="140">
        <f t="shared" si="32"/>
        <v>403</v>
      </c>
      <c r="BA24" s="140">
        <f t="shared" si="32"/>
        <v>252</v>
      </c>
      <c r="BB24" s="140">
        <f t="shared" si="32"/>
        <v>655</v>
      </c>
      <c r="BC24" s="141">
        <f t="shared" si="32"/>
        <v>297</v>
      </c>
      <c r="BD24" s="75"/>
      <c r="BE24" s="228" t="s">
        <v>33</v>
      </c>
      <c r="BF24" s="140">
        <f t="shared" ref="BF24:BM24" si="33">SUM(BF143:BF147)</f>
        <v>228</v>
      </c>
      <c r="BG24" s="140">
        <f t="shared" si="33"/>
        <v>348</v>
      </c>
      <c r="BH24" s="140">
        <f t="shared" si="33"/>
        <v>122</v>
      </c>
      <c r="BI24" s="140">
        <f t="shared" si="33"/>
        <v>5</v>
      </c>
      <c r="BJ24" s="140">
        <f t="shared" si="33"/>
        <v>703</v>
      </c>
      <c r="BK24" s="140">
        <f>SUM(BK143:BK147)</f>
        <v>0</v>
      </c>
      <c r="BL24" s="140">
        <f t="shared" si="33"/>
        <v>62</v>
      </c>
      <c r="BM24" s="141">
        <f t="shared" si="33"/>
        <v>16</v>
      </c>
    </row>
    <row r="25" spans="1:68" s="15" customFormat="1" ht="17.25" customHeight="1">
      <c r="A25" s="184" t="s">
        <v>34</v>
      </c>
      <c r="B25" s="488">
        <v>32545</v>
      </c>
      <c r="C25" s="488">
        <v>16480</v>
      </c>
      <c r="D25" s="488">
        <v>20298</v>
      </c>
      <c r="E25" s="488">
        <v>10410</v>
      </c>
      <c r="F25" s="488">
        <v>14688</v>
      </c>
      <c r="G25" s="488">
        <v>7630</v>
      </c>
      <c r="H25" s="488">
        <v>8848</v>
      </c>
      <c r="I25" s="488">
        <v>4547</v>
      </c>
      <c r="J25" s="488">
        <v>6142</v>
      </c>
      <c r="K25" s="605">
        <v>2979</v>
      </c>
      <c r="L25" s="488">
        <v>3163</v>
      </c>
      <c r="M25" s="488">
        <v>82521</v>
      </c>
      <c r="N25" s="488">
        <v>42230</v>
      </c>
      <c r="O25" s="488">
        <v>0</v>
      </c>
      <c r="P25" s="605">
        <v>0</v>
      </c>
      <c r="Q25" s="488">
        <v>0</v>
      </c>
      <c r="R25" s="488">
        <v>0</v>
      </c>
      <c r="S25" s="599">
        <v>0</v>
      </c>
      <c r="T25" s="489">
        <v>0</v>
      </c>
      <c r="U25" s="13"/>
      <c r="V25" s="203" t="s">
        <v>34</v>
      </c>
      <c r="W25" s="140">
        <v>6356</v>
      </c>
      <c r="X25" s="140">
        <v>3104</v>
      </c>
      <c r="Y25" s="140">
        <v>4965</v>
      </c>
      <c r="Z25" s="140">
        <v>2448</v>
      </c>
      <c r="AA25" s="140">
        <v>3398</v>
      </c>
      <c r="AB25" s="140">
        <v>1688</v>
      </c>
      <c r="AC25" s="140">
        <v>1076</v>
      </c>
      <c r="AD25" s="140">
        <v>541</v>
      </c>
      <c r="AE25" s="140">
        <v>836</v>
      </c>
      <c r="AF25" s="629">
        <v>408</v>
      </c>
      <c r="AG25" s="140">
        <v>428</v>
      </c>
      <c r="AH25" s="140">
        <v>16631</v>
      </c>
      <c r="AI25" s="140">
        <v>8209</v>
      </c>
      <c r="AJ25" s="140">
        <v>0</v>
      </c>
      <c r="AK25" s="574">
        <v>0</v>
      </c>
      <c r="AL25" s="140">
        <v>0</v>
      </c>
      <c r="AM25" s="140">
        <v>0</v>
      </c>
      <c r="AN25" s="579">
        <v>0</v>
      </c>
      <c r="AO25" s="141">
        <v>0</v>
      </c>
      <c r="AP25" s="13"/>
      <c r="AQ25" s="203" t="s">
        <v>34</v>
      </c>
      <c r="AR25" s="140">
        <f t="shared" ref="AR25:BC25" si="34">SUM(AR154:AR158)</f>
        <v>638</v>
      </c>
      <c r="AS25" s="140">
        <f t="shared" si="34"/>
        <v>576</v>
      </c>
      <c r="AT25" s="140">
        <f t="shared" si="34"/>
        <v>486</v>
      </c>
      <c r="AU25" s="140">
        <f t="shared" si="34"/>
        <v>370</v>
      </c>
      <c r="AV25" s="140">
        <f t="shared" si="34"/>
        <v>268</v>
      </c>
      <c r="AW25" s="140">
        <f t="shared" si="34"/>
        <v>2338</v>
      </c>
      <c r="AX25" s="140">
        <f>SUM(AX154:AX158)</f>
        <v>0</v>
      </c>
      <c r="AY25" s="140">
        <f>SUM(AY154:AY158)</f>
        <v>0</v>
      </c>
      <c r="AZ25" s="140">
        <f t="shared" si="34"/>
        <v>1124</v>
      </c>
      <c r="BA25" s="140">
        <f t="shared" si="34"/>
        <v>210</v>
      </c>
      <c r="BB25" s="140">
        <f t="shared" si="34"/>
        <v>1334</v>
      </c>
      <c r="BC25" s="141">
        <f t="shared" si="34"/>
        <v>567</v>
      </c>
      <c r="BD25" s="75"/>
      <c r="BE25" s="228" t="s">
        <v>34</v>
      </c>
      <c r="BF25" s="140">
        <f t="shared" ref="BF25:BM25" si="35">SUM(BF154:BF158)</f>
        <v>591</v>
      </c>
      <c r="BG25" s="140">
        <f t="shared" si="35"/>
        <v>925</v>
      </c>
      <c r="BH25" s="140">
        <f t="shared" si="35"/>
        <v>412</v>
      </c>
      <c r="BI25" s="140">
        <f t="shared" si="35"/>
        <v>2</v>
      </c>
      <c r="BJ25" s="140">
        <f t="shared" si="35"/>
        <v>1930</v>
      </c>
      <c r="BK25" s="140">
        <f>SUM(BK154:BK158)</f>
        <v>0</v>
      </c>
      <c r="BL25" s="140">
        <f t="shared" si="35"/>
        <v>114</v>
      </c>
      <c r="BM25" s="141">
        <f t="shared" si="35"/>
        <v>27</v>
      </c>
    </row>
    <row r="26" spans="1:68" s="15" customFormat="1" ht="17.25" customHeight="1">
      <c r="A26" s="184" t="s">
        <v>35</v>
      </c>
      <c r="B26" s="488">
        <v>65785</v>
      </c>
      <c r="C26" s="488">
        <v>32021</v>
      </c>
      <c r="D26" s="488">
        <v>49422</v>
      </c>
      <c r="E26" s="488">
        <v>24139</v>
      </c>
      <c r="F26" s="488">
        <v>46669</v>
      </c>
      <c r="G26" s="488">
        <v>22971</v>
      </c>
      <c r="H26" s="488">
        <v>35685</v>
      </c>
      <c r="I26" s="488">
        <v>17719</v>
      </c>
      <c r="J26" s="488">
        <v>28387</v>
      </c>
      <c r="K26" s="605">
        <v>14599</v>
      </c>
      <c r="L26" s="488">
        <v>13788</v>
      </c>
      <c r="M26" s="488">
        <v>225948</v>
      </c>
      <c r="N26" s="488">
        <v>110638</v>
      </c>
      <c r="O26" s="488">
        <v>0</v>
      </c>
      <c r="P26" s="605">
        <v>0</v>
      </c>
      <c r="Q26" s="488">
        <v>0</v>
      </c>
      <c r="R26" s="488">
        <v>0</v>
      </c>
      <c r="S26" s="599">
        <v>0</v>
      </c>
      <c r="T26" s="489">
        <v>0</v>
      </c>
      <c r="U26" s="13"/>
      <c r="V26" s="203" t="s">
        <v>35</v>
      </c>
      <c r="W26" s="140">
        <v>16084</v>
      </c>
      <c r="X26" s="140">
        <v>7408</v>
      </c>
      <c r="Y26" s="140">
        <v>12408</v>
      </c>
      <c r="Z26" s="140">
        <v>5701</v>
      </c>
      <c r="AA26" s="140">
        <v>12175</v>
      </c>
      <c r="AB26" s="140">
        <v>5749</v>
      </c>
      <c r="AC26" s="140">
        <v>7039</v>
      </c>
      <c r="AD26" s="140">
        <v>3359</v>
      </c>
      <c r="AE26" s="140">
        <v>4662</v>
      </c>
      <c r="AF26" s="629">
        <v>2415</v>
      </c>
      <c r="AG26" s="140">
        <v>2247</v>
      </c>
      <c r="AH26" s="140">
        <v>52368</v>
      </c>
      <c r="AI26" s="140">
        <v>24464</v>
      </c>
      <c r="AJ26" s="140">
        <v>0</v>
      </c>
      <c r="AK26" s="574">
        <v>0</v>
      </c>
      <c r="AL26" s="140">
        <v>0</v>
      </c>
      <c r="AM26" s="140">
        <v>0</v>
      </c>
      <c r="AN26" s="579">
        <v>0</v>
      </c>
      <c r="AO26" s="141">
        <v>0</v>
      </c>
      <c r="AP26" s="13"/>
      <c r="AQ26" s="203" t="s">
        <v>35</v>
      </c>
      <c r="AR26" s="140">
        <f t="shared" ref="AR26:BC26" si="36">SUM(AR160:AR163)</f>
        <v>1343</v>
      </c>
      <c r="AS26" s="140">
        <f t="shared" si="36"/>
        <v>1281</v>
      </c>
      <c r="AT26" s="140">
        <f t="shared" si="36"/>
        <v>1281</v>
      </c>
      <c r="AU26" s="140">
        <f t="shared" si="36"/>
        <v>1173</v>
      </c>
      <c r="AV26" s="140">
        <f t="shared" si="36"/>
        <v>1081</v>
      </c>
      <c r="AW26" s="140">
        <f t="shared" si="36"/>
        <v>6159</v>
      </c>
      <c r="AX26" s="140">
        <f>SUM(AX160:AX163)</f>
        <v>0</v>
      </c>
      <c r="AY26" s="140">
        <f>SUM(AY160:AY163)</f>
        <v>0</v>
      </c>
      <c r="AZ26" s="140">
        <f t="shared" si="36"/>
        <v>3678</v>
      </c>
      <c r="BA26" s="140">
        <f t="shared" si="36"/>
        <v>764</v>
      </c>
      <c r="BB26" s="140">
        <f t="shared" si="36"/>
        <v>4442</v>
      </c>
      <c r="BC26" s="141">
        <f t="shared" si="36"/>
        <v>1176</v>
      </c>
      <c r="BD26" s="75"/>
      <c r="BE26" s="228" t="s">
        <v>35</v>
      </c>
      <c r="BF26" s="140">
        <f t="shared" ref="BF26:BM26" si="37">SUM(BF160:BF163)</f>
        <v>1198</v>
      </c>
      <c r="BG26" s="140">
        <f t="shared" si="37"/>
        <v>2618</v>
      </c>
      <c r="BH26" s="140">
        <f t="shared" si="37"/>
        <v>664</v>
      </c>
      <c r="BI26" s="140">
        <f t="shared" si="37"/>
        <v>11</v>
      </c>
      <c r="BJ26" s="140">
        <f t="shared" si="37"/>
        <v>4491</v>
      </c>
      <c r="BK26" s="140">
        <f>SUM(BK160:BK163)</f>
        <v>0</v>
      </c>
      <c r="BL26" s="140">
        <f t="shared" si="37"/>
        <v>101</v>
      </c>
      <c r="BM26" s="141">
        <f t="shared" si="37"/>
        <v>36</v>
      </c>
    </row>
    <row r="27" spans="1:68" s="15" customFormat="1" ht="17.25" customHeight="1">
      <c r="A27" s="184" t="s">
        <v>36</v>
      </c>
      <c r="B27" s="488">
        <v>79969</v>
      </c>
      <c r="C27" s="488">
        <v>39043</v>
      </c>
      <c r="D27" s="488">
        <v>61579</v>
      </c>
      <c r="E27" s="488">
        <v>30238</v>
      </c>
      <c r="F27" s="488">
        <v>57645</v>
      </c>
      <c r="G27" s="488">
        <v>28524</v>
      </c>
      <c r="H27" s="488">
        <v>42098</v>
      </c>
      <c r="I27" s="488">
        <v>20899</v>
      </c>
      <c r="J27" s="488">
        <v>31975</v>
      </c>
      <c r="K27" s="605">
        <v>16343</v>
      </c>
      <c r="L27" s="488">
        <v>15632</v>
      </c>
      <c r="M27" s="488">
        <v>273266</v>
      </c>
      <c r="N27" s="488">
        <v>134336</v>
      </c>
      <c r="O27" s="488">
        <v>1812</v>
      </c>
      <c r="P27" s="605">
        <v>959</v>
      </c>
      <c r="Q27" s="488">
        <v>853</v>
      </c>
      <c r="R27" s="488">
        <v>1522</v>
      </c>
      <c r="S27" s="599">
        <v>832</v>
      </c>
      <c r="T27" s="489">
        <v>690</v>
      </c>
      <c r="U27" s="13"/>
      <c r="V27" s="203" t="s">
        <v>36</v>
      </c>
      <c r="W27" s="140">
        <v>19857</v>
      </c>
      <c r="X27" s="140">
        <v>9441</v>
      </c>
      <c r="Y27" s="140">
        <v>17423</v>
      </c>
      <c r="Z27" s="140">
        <v>8121</v>
      </c>
      <c r="AA27" s="140">
        <v>17158</v>
      </c>
      <c r="AB27" s="140">
        <v>8294</v>
      </c>
      <c r="AC27" s="140">
        <v>8088</v>
      </c>
      <c r="AD27" s="140">
        <v>3972</v>
      </c>
      <c r="AE27" s="140">
        <v>5230</v>
      </c>
      <c r="AF27" s="629">
        <v>2728</v>
      </c>
      <c r="AG27" s="140">
        <v>2502</v>
      </c>
      <c r="AH27" s="140">
        <v>67756</v>
      </c>
      <c r="AI27" s="140">
        <v>32330</v>
      </c>
      <c r="AJ27" s="140">
        <v>332</v>
      </c>
      <c r="AK27" s="574">
        <v>186</v>
      </c>
      <c r="AL27" s="140">
        <v>146</v>
      </c>
      <c r="AM27" s="140">
        <v>91</v>
      </c>
      <c r="AN27" s="579">
        <v>54</v>
      </c>
      <c r="AO27" s="141">
        <v>37</v>
      </c>
      <c r="AP27" s="13"/>
      <c r="AQ27" s="203" t="s">
        <v>36</v>
      </c>
      <c r="AR27" s="140">
        <f t="shared" ref="AR27:BC27" si="38">SUM(AR165:AR171)</f>
        <v>1904</v>
      </c>
      <c r="AS27" s="140">
        <f t="shared" si="38"/>
        <v>1871</v>
      </c>
      <c r="AT27" s="140">
        <f t="shared" si="38"/>
        <v>1818</v>
      </c>
      <c r="AU27" s="140">
        <f t="shared" si="38"/>
        <v>1634</v>
      </c>
      <c r="AV27" s="140">
        <f t="shared" si="38"/>
        <v>1477</v>
      </c>
      <c r="AW27" s="140">
        <f t="shared" si="38"/>
        <v>8704</v>
      </c>
      <c r="AX27" s="140">
        <f>SUM(AX165:AX171)</f>
        <v>35</v>
      </c>
      <c r="AY27" s="140">
        <f>SUM(AY165:AY171)</f>
        <v>25</v>
      </c>
      <c r="AZ27" s="140">
        <f t="shared" si="38"/>
        <v>5448</v>
      </c>
      <c r="BA27" s="140">
        <f t="shared" si="38"/>
        <v>652</v>
      </c>
      <c r="BB27" s="140">
        <f t="shared" si="38"/>
        <v>6100</v>
      </c>
      <c r="BC27" s="141">
        <f t="shared" si="38"/>
        <v>1933</v>
      </c>
      <c r="BD27" s="75"/>
      <c r="BE27" s="228" t="s">
        <v>36</v>
      </c>
      <c r="BF27" s="140">
        <f t="shared" ref="BF27:BM27" si="39">SUM(BF165:BF171)</f>
        <v>1675</v>
      </c>
      <c r="BG27" s="140">
        <f t="shared" si="39"/>
        <v>3317</v>
      </c>
      <c r="BH27" s="140">
        <f t="shared" si="39"/>
        <v>1454</v>
      </c>
      <c r="BI27" s="140">
        <f t="shared" si="39"/>
        <v>26</v>
      </c>
      <c r="BJ27" s="140">
        <f t="shared" si="39"/>
        <v>6472</v>
      </c>
      <c r="BK27" s="140">
        <f>SUM(BK165:BK171)</f>
        <v>92.3125</v>
      </c>
      <c r="BL27" s="140">
        <f t="shared" si="39"/>
        <v>292</v>
      </c>
      <c r="BM27" s="141">
        <f t="shared" si="39"/>
        <v>76</v>
      </c>
    </row>
    <row r="28" spans="1:68" s="15" customFormat="1" ht="17.25" customHeight="1">
      <c r="A28" s="184" t="s">
        <v>37</v>
      </c>
      <c r="B28" s="488">
        <v>67544</v>
      </c>
      <c r="C28" s="488">
        <v>32116</v>
      </c>
      <c r="D28" s="488">
        <v>56594</v>
      </c>
      <c r="E28" s="488">
        <v>27061</v>
      </c>
      <c r="F28" s="488">
        <v>51899</v>
      </c>
      <c r="G28" s="488">
        <v>24741</v>
      </c>
      <c r="H28" s="488">
        <v>39665</v>
      </c>
      <c r="I28" s="488">
        <v>19448</v>
      </c>
      <c r="J28" s="488">
        <v>29405</v>
      </c>
      <c r="K28" s="605">
        <v>14689</v>
      </c>
      <c r="L28" s="488">
        <v>14716</v>
      </c>
      <c r="M28" s="488">
        <v>245107</v>
      </c>
      <c r="N28" s="488">
        <v>118082</v>
      </c>
      <c r="O28" s="488">
        <v>0</v>
      </c>
      <c r="P28" s="605">
        <v>0</v>
      </c>
      <c r="Q28" s="488">
        <v>0</v>
      </c>
      <c r="R28" s="488">
        <v>0</v>
      </c>
      <c r="S28" s="599">
        <v>0</v>
      </c>
      <c r="T28" s="489">
        <v>0</v>
      </c>
      <c r="U28" s="13"/>
      <c r="V28" s="203" t="s">
        <v>37</v>
      </c>
      <c r="W28" s="140">
        <v>12321</v>
      </c>
      <c r="X28" s="140">
        <v>5458</v>
      </c>
      <c r="Y28" s="140">
        <v>12715</v>
      </c>
      <c r="Z28" s="140">
        <v>5573</v>
      </c>
      <c r="AA28" s="140">
        <v>11872</v>
      </c>
      <c r="AB28" s="140">
        <v>5164</v>
      </c>
      <c r="AC28" s="140">
        <v>6343</v>
      </c>
      <c r="AD28" s="140">
        <v>2934</v>
      </c>
      <c r="AE28" s="140">
        <v>3830</v>
      </c>
      <c r="AF28" s="629">
        <v>1989</v>
      </c>
      <c r="AG28" s="140">
        <v>1841</v>
      </c>
      <c r="AH28" s="140">
        <v>47081</v>
      </c>
      <c r="AI28" s="140">
        <v>20970</v>
      </c>
      <c r="AJ28" s="140">
        <v>0</v>
      </c>
      <c r="AK28" s="574">
        <v>0</v>
      </c>
      <c r="AL28" s="140">
        <v>0</v>
      </c>
      <c r="AM28" s="140">
        <v>0</v>
      </c>
      <c r="AN28" s="579">
        <v>0</v>
      </c>
      <c r="AO28" s="141">
        <v>0</v>
      </c>
      <c r="AP28" s="13"/>
      <c r="AQ28" s="203" t="s">
        <v>37</v>
      </c>
      <c r="AR28" s="140">
        <f t="shared" ref="AR28:BC28" si="40">SUM(AR173:AR179)</f>
        <v>1370</v>
      </c>
      <c r="AS28" s="140">
        <f t="shared" si="40"/>
        <v>1321</v>
      </c>
      <c r="AT28" s="140">
        <f t="shared" si="40"/>
        <v>1325</v>
      </c>
      <c r="AU28" s="140">
        <f t="shared" si="40"/>
        <v>1248</v>
      </c>
      <c r="AV28" s="140">
        <f t="shared" si="40"/>
        <v>1199</v>
      </c>
      <c r="AW28" s="140">
        <f t="shared" si="40"/>
        <v>6463</v>
      </c>
      <c r="AX28" s="140">
        <f>SUM(AX173:AX179)</f>
        <v>0</v>
      </c>
      <c r="AY28" s="140">
        <f>SUM(AY173:AY179)</f>
        <v>0</v>
      </c>
      <c r="AZ28" s="140">
        <f t="shared" si="40"/>
        <v>4406</v>
      </c>
      <c r="BA28" s="140">
        <f t="shared" si="40"/>
        <v>675</v>
      </c>
      <c r="BB28" s="140">
        <f t="shared" si="40"/>
        <v>5081</v>
      </c>
      <c r="BC28" s="141">
        <f t="shared" si="40"/>
        <v>1230</v>
      </c>
      <c r="BD28" s="75"/>
      <c r="BE28" s="228" t="s">
        <v>37</v>
      </c>
      <c r="BF28" s="140">
        <f t="shared" ref="BF28:BM28" si="41">SUM(BF173:BF179)</f>
        <v>1813</v>
      </c>
      <c r="BG28" s="140">
        <f t="shared" si="41"/>
        <v>2620</v>
      </c>
      <c r="BH28" s="140">
        <f t="shared" si="41"/>
        <v>938</v>
      </c>
      <c r="BI28" s="140">
        <f t="shared" si="41"/>
        <v>4</v>
      </c>
      <c r="BJ28" s="140">
        <f t="shared" si="41"/>
        <v>5375</v>
      </c>
      <c r="BK28" s="140">
        <f>SUM(BK173:BK179)</f>
        <v>0</v>
      </c>
      <c r="BL28" s="140">
        <f t="shared" si="41"/>
        <v>374</v>
      </c>
      <c r="BM28" s="141">
        <f t="shared" si="41"/>
        <v>83</v>
      </c>
    </row>
    <row r="29" spans="1:68" s="13" customFormat="1" ht="17.25" customHeight="1">
      <c r="A29" s="184" t="s">
        <v>38</v>
      </c>
      <c r="B29" s="488">
        <v>128130</v>
      </c>
      <c r="C29" s="488">
        <v>63176</v>
      </c>
      <c r="D29" s="488">
        <v>77717</v>
      </c>
      <c r="E29" s="488">
        <v>37768</v>
      </c>
      <c r="F29" s="488">
        <v>58469</v>
      </c>
      <c r="G29" s="488">
        <v>28416</v>
      </c>
      <c r="H29" s="488">
        <v>35471</v>
      </c>
      <c r="I29" s="488">
        <v>16818</v>
      </c>
      <c r="J29" s="488">
        <v>22626</v>
      </c>
      <c r="K29" s="605">
        <v>12001</v>
      </c>
      <c r="L29" s="488">
        <v>10625</v>
      </c>
      <c r="M29" s="488">
        <v>322413</v>
      </c>
      <c r="N29" s="488">
        <v>156803</v>
      </c>
      <c r="O29" s="488">
        <v>1157</v>
      </c>
      <c r="P29" s="605">
        <v>673</v>
      </c>
      <c r="Q29" s="488">
        <v>484</v>
      </c>
      <c r="R29" s="488">
        <v>647</v>
      </c>
      <c r="S29" s="599">
        <v>412</v>
      </c>
      <c r="T29" s="489">
        <v>235</v>
      </c>
      <c r="V29" s="203" t="s">
        <v>38</v>
      </c>
      <c r="W29" s="140">
        <v>27224</v>
      </c>
      <c r="X29" s="140">
        <v>13078</v>
      </c>
      <c r="Y29" s="140">
        <v>23060</v>
      </c>
      <c r="Z29" s="140">
        <v>10801</v>
      </c>
      <c r="AA29" s="140">
        <v>16684</v>
      </c>
      <c r="AB29" s="140">
        <v>8036</v>
      </c>
      <c r="AC29" s="140">
        <v>4612</v>
      </c>
      <c r="AD29" s="140">
        <v>2162</v>
      </c>
      <c r="AE29" s="140">
        <v>4528</v>
      </c>
      <c r="AF29" s="629">
        <v>2436</v>
      </c>
      <c r="AG29" s="140">
        <v>2092</v>
      </c>
      <c r="AH29" s="140">
        <v>76108</v>
      </c>
      <c r="AI29" s="140">
        <v>36169</v>
      </c>
      <c r="AJ29" s="140">
        <v>129</v>
      </c>
      <c r="AK29" s="574">
        <v>76</v>
      </c>
      <c r="AL29" s="140">
        <v>53</v>
      </c>
      <c r="AM29" s="140">
        <v>25</v>
      </c>
      <c r="AN29" s="579">
        <v>17</v>
      </c>
      <c r="AO29" s="141">
        <v>8</v>
      </c>
      <c r="AQ29" s="203" t="s">
        <v>38</v>
      </c>
      <c r="AR29" s="140">
        <f t="shared" ref="AR29:BC29" si="42">SUM(AR181:AR186)</f>
        <v>2297</v>
      </c>
      <c r="AS29" s="140">
        <f t="shared" si="42"/>
        <v>2096</v>
      </c>
      <c r="AT29" s="140">
        <f t="shared" si="42"/>
        <v>1914</v>
      </c>
      <c r="AU29" s="140">
        <f t="shared" si="42"/>
        <v>1500</v>
      </c>
      <c r="AV29" s="140">
        <f t="shared" si="42"/>
        <v>1186</v>
      </c>
      <c r="AW29" s="140">
        <f t="shared" si="42"/>
        <v>8993</v>
      </c>
      <c r="AX29" s="140">
        <f>SUM(AX181:AX186)</f>
        <v>26</v>
      </c>
      <c r="AY29" s="140">
        <f>SUM(AY181:AY186)</f>
        <v>24</v>
      </c>
      <c r="AZ29" s="140">
        <f t="shared" si="42"/>
        <v>5587</v>
      </c>
      <c r="BA29" s="140">
        <f t="shared" si="42"/>
        <v>814</v>
      </c>
      <c r="BB29" s="140">
        <f t="shared" si="42"/>
        <v>6401</v>
      </c>
      <c r="BC29" s="141">
        <f t="shared" si="42"/>
        <v>2124</v>
      </c>
      <c r="BD29" s="75"/>
      <c r="BE29" s="228" t="s">
        <v>38</v>
      </c>
      <c r="BF29" s="140">
        <f t="shared" ref="BF29:BM29" si="43">SUM(BF181:BF186)</f>
        <v>1904</v>
      </c>
      <c r="BG29" s="140">
        <f t="shared" si="43"/>
        <v>3366</v>
      </c>
      <c r="BH29" s="140">
        <f t="shared" si="43"/>
        <v>1545</v>
      </c>
      <c r="BI29" s="140">
        <f t="shared" si="43"/>
        <v>1</v>
      </c>
      <c r="BJ29" s="140">
        <f t="shared" si="43"/>
        <v>6816</v>
      </c>
      <c r="BK29" s="140">
        <f>SUM(BK181:BK186)</f>
        <v>52</v>
      </c>
      <c r="BL29" s="140">
        <f t="shared" si="43"/>
        <v>269</v>
      </c>
      <c r="BM29" s="141">
        <f t="shared" si="43"/>
        <v>90</v>
      </c>
    </row>
    <row r="30" spans="1:68" s="15" customFormat="1" ht="14.4" thickBot="1">
      <c r="A30" s="450" t="s">
        <v>39</v>
      </c>
      <c r="B30" s="490">
        <v>1155215</v>
      </c>
      <c r="C30" s="490">
        <v>566627</v>
      </c>
      <c r="D30" s="490">
        <v>835250</v>
      </c>
      <c r="E30" s="490">
        <v>408824</v>
      </c>
      <c r="F30" s="490">
        <v>700620</v>
      </c>
      <c r="G30" s="490">
        <v>344897</v>
      </c>
      <c r="H30" s="490">
        <v>488529</v>
      </c>
      <c r="I30" s="490">
        <v>243586</v>
      </c>
      <c r="J30" s="490">
        <v>359717</v>
      </c>
      <c r="K30" s="605">
        <v>179059</v>
      </c>
      <c r="L30" s="490">
        <v>180658</v>
      </c>
      <c r="M30" s="490">
        <v>3539331</v>
      </c>
      <c r="N30" s="490">
        <v>1744592</v>
      </c>
      <c r="O30" s="490">
        <v>22743</v>
      </c>
      <c r="P30" s="605">
        <v>11186</v>
      </c>
      <c r="Q30" s="490">
        <v>11557</v>
      </c>
      <c r="R30" s="490">
        <v>17794</v>
      </c>
      <c r="S30" s="600">
        <v>8716</v>
      </c>
      <c r="T30" s="491">
        <v>9078</v>
      </c>
      <c r="U30" s="13"/>
      <c r="V30" s="173" t="s">
        <v>39</v>
      </c>
      <c r="W30" s="123">
        <v>231367</v>
      </c>
      <c r="X30" s="123">
        <v>108636</v>
      </c>
      <c r="Y30" s="123">
        <v>217361</v>
      </c>
      <c r="Z30" s="123">
        <v>99230</v>
      </c>
      <c r="AA30" s="123">
        <v>185121</v>
      </c>
      <c r="AB30" s="123">
        <v>86236</v>
      </c>
      <c r="AC30" s="123">
        <v>78358</v>
      </c>
      <c r="AD30" s="123">
        <v>37186</v>
      </c>
      <c r="AE30" s="123">
        <v>53969</v>
      </c>
      <c r="AF30" s="629">
        <v>27945</v>
      </c>
      <c r="AG30" s="123">
        <v>26024</v>
      </c>
      <c r="AH30" s="123">
        <v>766176</v>
      </c>
      <c r="AI30" s="123">
        <v>357312</v>
      </c>
      <c r="AJ30" s="123">
        <v>3047</v>
      </c>
      <c r="AK30" s="574">
        <v>1591</v>
      </c>
      <c r="AL30" s="123">
        <v>1456</v>
      </c>
      <c r="AM30" s="123">
        <v>647</v>
      </c>
      <c r="AN30" s="580">
        <v>335</v>
      </c>
      <c r="AO30" s="124">
        <v>312</v>
      </c>
      <c r="AP30" s="13"/>
      <c r="AQ30" s="173" t="s">
        <v>39</v>
      </c>
      <c r="AR30" s="123">
        <f t="shared" ref="AR30:BB30" si="44">SUM(AR8:AR29)</f>
        <v>24390</v>
      </c>
      <c r="AS30" s="123">
        <f t="shared" si="44"/>
        <v>23075</v>
      </c>
      <c r="AT30" s="123">
        <f t="shared" si="44"/>
        <v>21754</v>
      </c>
      <c r="AU30" s="123">
        <f t="shared" si="44"/>
        <v>18225</v>
      </c>
      <c r="AV30" s="123">
        <f t="shared" si="44"/>
        <v>15983</v>
      </c>
      <c r="AW30" s="123">
        <f t="shared" si="44"/>
        <v>103427</v>
      </c>
      <c r="AX30" s="123">
        <f>SUM(AX8:AX29)</f>
        <v>353</v>
      </c>
      <c r="AY30" s="123">
        <f>SUM(AY8:AY29)</f>
        <v>310</v>
      </c>
      <c r="AZ30" s="123">
        <f t="shared" si="44"/>
        <v>64671</v>
      </c>
      <c r="BA30" s="123">
        <f t="shared" si="44"/>
        <v>10107</v>
      </c>
      <c r="BB30" s="123">
        <f t="shared" si="44"/>
        <v>74778</v>
      </c>
      <c r="BC30" s="124">
        <f>SUM(BC8:BC29)</f>
        <v>21837</v>
      </c>
      <c r="BD30" s="75"/>
      <c r="BE30" s="173" t="s">
        <v>39</v>
      </c>
      <c r="BF30" s="123">
        <f t="shared" ref="BF30:BM30" si="45">SUM(BF8:BF29)</f>
        <v>26235</v>
      </c>
      <c r="BG30" s="123">
        <f t="shared" si="45"/>
        <v>37481</v>
      </c>
      <c r="BH30" s="123">
        <f t="shared" si="45"/>
        <v>16505</v>
      </c>
      <c r="BI30" s="123">
        <f t="shared" si="45"/>
        <v>207</v>
      </c>
      <c r="BJ30" s="123">
        <f t="shared" si="45"/>
        <v>80428</v>
      </c>
      <c r="BK30" s="123">
        <f t="shared" si="45"/>
        <v>700.3125</v>
      </c>
      <c r="BL30" s="123">
        <f t="shared" si="45"/>
        <v>4305</v>
      </c>
      <c r="BM30" s="124">
        <f t="shared" si="45"/>
        <v>777</v>
      </c>
      <c r="BP30" s="15">
        <f>M30/BB30</f>
        <v>47.331180293669263</v>
      </c>
    </row>
    <row r="31" spans="1:68" s="19" customFormat="1" ht="17.25" customHeight="1">
      <c r="A31" s="703" t="s">
        <v>416</v>
      </c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703"/>
      <c r="M31" s="703"/>
      <c r="N31" s="703"/>
      <c r="O31" s="703"/>
      <c r="P31" s="703"/>
      <c r="Q31" s="703"/>
      <c r="R31" s="703"/>
      <c r="S31" s="703"/>
      <c r="T31" s="703"/>
      <c r="V31" s="703" t="s">
        <v>419</v>
      </c>
      <c r="W31" s="703"/>
      <c r="X31" s="703"/>
      <c r="Y31" s="703"/>
      <c r="Z31" s="703"/>
      <c r="AA31" s="703"/>
      <c r="AB31" s="703"/>
      <c r="AC31" s="703"/>
      <c r="AD31" s="703"/>
      <c r="AE31" s="703"/>
      <c r="AF31" s="703"/>
      <c r="AG31" s="703"/>
      <c r="AH31" s="703"/>
      <c r="AI31" s="703"/>
      <c r="AJ31" s="703"/>
      <c r="AK31" s="703"/>
      <c r="AL31" s="703"/>
      <c r="AM31" s="703"/>
      <c r="AN31" s="703"/>
      <c r="AO31" s="703"/>
      <c r="AQ31" s="4" t="s">
        <v>422</v>
      </c>
      <c r="AR31" s="4"/>
      <c r="AS31" s="4"/>
      <c r="AT31" s="4"/>
      <c r="AU31" s="4"/>
      <c r="AV31" s="4"/>
      <c r="AW31" s="9"/>
      <c r="AX31" s="9"/>
      <c r="AY31" s="9"/>
      <c r="AZ31" s="4"/>
      <c r="BA31" s="4"/>
      <c r="BB31" s="4"/>
      <c r="BC31" s="4"/>
      <c r="BD31" s="75"/>
      <c r="BE31" s="703" t="s">
        <v>425</v>
      </c>
      <c r="BF31" s="703"/>
      <c r="BG31" s="703"/>
      <c r="BH31" s="703"/>
      <c r="BI31" s="703"/>
      <c r="BJ31" s="703"/>
      <c r="BK31" s="703"/>
      <c r="BL31" s="703"/>
      <c r="BM31" s="703"/>
    </row>
    <row r="32" spans="1:68" s="19" customFormat="1" ht="17.25" customHeight="1">
      <c r="A32" s="699" t="s">
        <v>3</v>
      </c>
      <c r="B32" s="699"/>
      <c r="C32" s="699"/>
      <c r="D32" s="699"/>
      <c r="E32" s="699"/>
      <c r="F32" s="699"/>
      <c r="G32" s="699"/>
      <c r="H32" s="699"/>
      <c r="I32" s="699"/>
      <c r="J32" s="699"/>
      <c r="K32" s="699"/>
      <c r="L32" s="699"/>
      <c r="M32" s="699"/>
      <c r="N32" s="699"/>
      <c r="O32" s="699"/>
      <c r="P32" s="699"/>
      <c r="Q32" s="699"/>
      <c r="R32" s="699"/>
      <c r="S32" s="699"/>
      <c r="T32" s="699"/>
      <c r="V32" s="699" t="s">
        <v>3</v>
      </c>
      <c r="W32" s="699"/>
      <c r="X32" s="699"/>
      <c r="Y32" s="699"/>
      <c r="Z32" s="699"/>
      <c r="AA32" s="699"/>
      <c r="AB32" s="699"/>
      <c r="AC32" s="699"/>
      <c r="AD32" s="699"/>
      <c r="AE32" s="699"/>
      <c r="AF32" s="699"/>
      <c r="AG32" s="699"/>
      <c r="AH32" s="699"/>
      <c r="AI32" s="699"/>
      <c r="AJ32" s="699"/>
      <c r="AK32" s="699"/>
      <c r="AL32" s="699"/>
      <c r="AM32" s="699"/>
      <c r="AN32" s="699"/>
      <c r="AO32" s="699"/>
      <c r="AQ32" s="10" t="s">
        <v>3</v>
      </c>
      <c r="AR32" s="4"/>
      <c r="AS32" s="4"/>
      <c r="AT32" s="4"/>
      <c r="AU32" s="4"/>
      <c r="AV32" s="4"/>
      <c r="AW32" s="9"/>
      <c r="AX32" s="9"/>
      <c r="AY32" s="9"/>
      <c r="AZ32" s="4"/>
      <c r="BA32" s="4"/>
      <c r="BB32" s="4"/>
      <c r="BC32" s="4"/>
      <c r="BD32" s="75"/>
      <c r="BE32" s="699" t="s">
        <v>3</v>
      </c>
      <c r="BF32" s="699"/>
      <c r="BG32" s="699"/>
      <c r="BH32" s="699"/>
      <c r="BI32" s="699"/>
      <c r="BJ32" s="699"/>
      <c r="BK32" s="699"/>
      <c r="BL32" s="699"/>
      <c r="BM32" s="699"/>
    </row>
    <row r="33" spans="1:65" ht="3" customHeight="1" thickBot="1">
      <c r="AS33" s="19"/>
      <c r="AT33" s="19"/>
      <c r="AU33" s="19"/>
      <c r="AV33" s="19"/>
      <c r="AW33" s="19"/>
      <c r="AX33" s="19"/>
      <c r="AY33" s="19"/>
      <c r="BD33" s="75"/>
    </row>
    <row r="34" spans="1:65" s="15" customFormat="1" ht="28.5" customHeight="1">
      <c r="A34" s="695" t="s">
        <v>40</v>
      </c>
      <c r="B34" s="697" t="s">
        <v>190</v>
      </c>
      <c r="C34" s="698"/>
      <c r="D34" s="697" t="s">
        <v>191</v>
      </c>
      <c r="E34" s="698"/>
      <c r="F34" s="697" t="s">
        <v>192</v>
      </c>
      <c r="G34" s="698"/>
      <c r="H34" s="697" t="s">
        <v>193</v>
      </c>
      <c r="I34" s="698"/>
      <c r="J34" s="697" t="s">
        <v>194</v>
      </c>
      <c r="K34" s="708"/>
      <c r="L34" s="698"/>
      <c r="M34" s="706" t="s">
        <v>342</v>
      </c>
      <c r="N34" s="707"/>
      <c r="O34" s="706" t="s">
        <v>340</v>
      </c>
      <c r="P34" s="710"/>
      <c r="Q34" s="707"/>
      <c r="R34" s="706" t="s">
        <v>341</v>
      </c>
      <c r="S34" s="710"/>
      <c r="T34" s="711"/>
      <c r="U34" s="13"/>
      <c r="V34" s="695" t="s">
        <v>40</v>
      </c>
      <c r="W34" s="697" t="s">
        <v>190</v>
      </c>
      <c r="X34" s="698"/>
      <c r="Y34" s="697" t="s">
        <v>191</v>
      </c>
      <c r="Z34" s="698"/>
      <c r="AA34" s="697" t="s">
        <v>192</v>
      </c>
      <c r="AB34" s="698"/>
      <c r="AC34" s="697" t="s">
        <v>193</v>
      </c>
      <c r="AD34" s="698"/>
      <c r="AE34" s="697" t="s">
        <v>194</v>
      </c>
      <c r="AF34" s="708"/>
      <c r="AG34" s="698"/>
      <c r="AH34" s="706" t="s">
        <v>342</v>
      </c>
      <c r="AI34" s="707"/>
      <c r="AJ34" s="706" t="s">
        <v>340</v>
      </c>
      <c r="AK34" s="710"/>
      <c r="AL34" s="707"/>
      <c r="AM34" s="706" t="s">
        <v>341</v>
      </c>
      <c r="AN34" s="710"/>
      <c r="AO34" s="711"/>
      <c r="AP34" s="13"/>
      <c r="AQ34" s="712" t="s">
        <v>40</v>
      </c>
      <c r="AR34" s="697" t="s">
        <v>10</v>
      </c>
      <c r="AS34" s="708"/>
      <c r="AT34" s="708"/>
      <c r="AU34" s="708"/>
      <c r="AV34" s="708"/>
      <c r="AW34" s="708"/>
      <c r="AX34" s="708"/>
      <c r="AY34" s="698"/>
      <c r="AZ34" s="225" t="s">
        <v>11</v>
      </c>
      <c r="BA34" s="226"/>
      <c r="BB34" s="227"/>
      <c r="BC34" s="701" t="s">
        <v>12</v>
      </c>
      <c r="BE34" s="712" t="s">
        <v>40</v>
      </c>
      <c r="BF34" s="686" t="s">
        <v>319</v>
      </c>
      <c r="BG34" s="686"/>
      <c r="BH34" s="686"/>
      <c r="BI34" s="686"/>
      <c r="BJ34" s="686"/>
      <c r="BK34" s="720" t="s">
        <v>343</v>
      </c>
      <c r="BL34" s="686" t="s">
        <v>320</v>
      </c>
      <c r="BM34" s="687"/>
    </row>
    <row r="35" spans="1:65" s="18" customFormat="1" ht="45.75" customHeight="1">
      <c r="A35" s="696"/>
      <c r="B35" s="182" t="s">
        <v>14</v>
      </c>
      <c r="C35" s="182" t="s">
        <v>15</v>
      </c>
      <c r="D35" s="182" t="s">
        <v>14</v>
      </c>
      <c r="E35" s="182" t="s">
        <v>15</v>
      </c>
      <c r="F35" s="182" t="s">
        <v>14</v>
      </c>
      <c r="G35" s="182" t="s">
        <v>15</v>
      </c>
      <c r="H35" s="182" t="s">
        <v>14</v>
      </c>
      <c r="I35" s="182" t="s">
        <v>15</v>
      </c>
      <c r="J35" s="182" t="s">
        <v>14</v>
      </c>
      <c r="K35" s="306"/>
      <c r="L35" s="182" t="s">
        <v>15</v>
      </c>
      <c r="M35" s="182" t="s">
        <v>14</v>
      </c>
      <c r="N35" s="182" t="s">
        <v>15</v>
      </c>
      <c r="O35" s="182" t="s">
        <v>14</v>
      </c>
      <c r="P35" s="306"/>
      <c r="Q35" s="182" t="s">
        <v>15</v>
      </c>
      <c r="R35" s="182" t="s">
        <v>14</v>
      </c>
      <c r="S35" s="338"/>
      <c r="T35" s="183" t="s">
        <v>15</v>
      </c>
      <c r="U35" s="17"/>
      <c r="V35" s="696"/>
      <c r="W35" s="182" t="s">
        <v>14</v>
      </c>
      <c r="X35" s="182" t="s">
        <v>15</v>
      </c>
      <c r="Y35" s="182" t="s">
        <v>14</v>
      </c>
      <c r="Z35" s="182" t="s">
        <v>15</v>
      </c>
      <c r="AA35" s="182" t="s">
        <v>14</v>
      </c>
      <c r="AB35" s="182" t="s">
        <v>15</v>
      </c>
      <c r="AC35" s="182" t="s">
        <v>14</v>
      </c>
      <c r="AD35" s="182" t="s">
        <v>15</v>
      </c>
      <c r="AE35" s="182" t="s">
        <v>14</v>
      </c>
      <c r="AF35" s="306"/>
      <c r="AG35" s="182" t="s">
        <v>15</v>
      </c>
      <c r="AH35" s="182" t="s">
        <v>14</v>
      </c>
      <c r="AI35" s="182" t="s">
        <v>15</v>
      </c>
      <c r="AJ35" s="182" t="s">
        <v>14</v>
      </c>
      <c r="AK35" s="306"/>
      <c r="AL35" s="182" t="s">
        <v>15</v>
      </c>
      <c r="AM35" s="182" t="s">
        <v>14</v>
      </c>
      <c r="AN35" s="338"/>
      <c r="AO35" s="183" t="s">
        <v>15</v>
      </c>
      <c r="AP35" s="17"/>
      <c r="AQ35" s="713"/>
      <c r="AR35" s="182" t="s">
        <v>190</v>
      </c>
      <c r="AS35" s="182" t="s">
        <v>191</v>
      </c>
      <c r="AT35" s="182" t="s">
        <v>192</v>
      </c>
      <c r="AU35" s="182" t="s">
        <v>193</v>
      </c>
      <c r="AV35" s="182" t="s">
        <v>194</v>
      </c>
      <c r="AW35" s="182" t="s">
        <v>9</v>
      </c>
      <c r="AX35" s="377" t="s">
        <v>340</v>
      </c>
      <c r="AY35" s="377" t="s">
        <v>341</v>
      </c>
      <c r="AZ35" s="182" t="s">
        <v>321</v>
      </c>
      <c r="BA35" s="182" t="s">
        <v>16</v>
      </c>
      <c r="BB35" s="182" t="s">
        <v>9</v>
      </c>
      <c r="BC35" s="702"/>
      <c r="BD35" s="15"/>
      <c r="BE35" s="713"/>
      <c r="BF35" s="182" t="s">
        <v>227</v>
      </c>
      <c r="BG35" s="182" t="s">
        <v>228</v>
      </c>
      <c r="BH35" s="356" t="s">
        <v>229</v>
      </c>
      <c r="BI35" s="356" t="s">
        <v>236</v>
      </c>
      <c r="BJ35" s="356" t="s">
        <v>345</v>
      </c>
      <c r="BK35" s="721"/>
      <c r="BL35" s="356" t="s">
        <v>323</v>
      </c>
      <c r="BM35" s="357" t="s">
        <v>327</v>
      </c>
    </row>
    <row r="36" spans="1:65" s="15" customFormat="1" ht="17.25" customHeight="1">
      <c r="A36" s="185" t="s">
        <v>17</v>
      </c>
      <c r="B36" s="182"/>
      <c r="C36" s="182"/>
      <c r="D36" s="182"/>
      <c r="E36" s="182"/>
      <c r="F36" s="182"/>
      <c r="G36" s="182"/>
      <c r="H36" s="182"/>
      <c r="I36" s="182"/>
      <c r="J36" s="182"/>
      <c r="K36" s="306"/>
      <c r="L36" s="182"/>
      <c r="M36" s="186"/>
      <c r="N36" s="186"/>
      <c r="O36" s="182"/>
      <c r="P36" s="306"/>
      <c r="Q36" s="182"/>
      <c r="R36" s="182"/>
      <c r="S36" s="338"/>
      <c r="T36" s="183"/>
      <c r="U36" s="13"/>
      <c r="V36" s="203" t="s">
        <v>17</v>
      </c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186"/>
      <c r="AI36" s="186"/>
      <c r="AJ36" s="204"/>
      <c r="AK36" s="594"/>
      <c r="AL36" s="204"/>
      <c r="AM36" s="204"/>
      <c r="AN36" s="581"/>
      <c r="AO36" s="205"/>
      <c r="AP36" s="13"/>
      <c r="AQ36" s="228" t="s">
        <v>17</v>
      </c>
      <c r="AR36" s="211"/>
      <c r="AS36" s="211"/>
      <c r="AT36" s="211"/>
      <c r="AU36" s="211"/>
      <c r="AV36" s="192"/>
      <c r="AW36" s="192"/>
      <c r="AX36" s="192"/>
      <c r="AY36" s="192"/>
      <c r="AZ36" s="211"/>
      <c r="BA36" s="211"/>
      <c r="BB36" s="192"/>
      <c r="BC36" s="141"/>
      <c r="BD36" s="75"/>
      <c r="BE36" s="228" t="s">
        <v>17</v>
      </c>
      <c r="BF36" s="211"/>
      <c r="BG36" s="211"/>
      <c r="BH36" s="140"/>
      <c r="BI36" s="140"/>
      <c r="BJ36" s="140"/>
      <c r="BK36" s="140"/>
      <c r="BL36" s="239"/>
      <c r="BM36" s="240"/>
    </row>
    <row r="37" spans="1:65" s="74" customFormat="1" ht="14.25" customHeight="1">
      <c r="A37" s="187" t="s">
        <v>238</v>
      </c>
      <c r="B37" s="142">
        <v>13348</v>
      </c>
      <c r="C37" s="142">
        <v>6407</v>
      </c>
      <c r="D37" s="142">
        <v>10808</v>
      </c>
      <c r="E37" s="142">
        <v>5245</v>
      </c>
      <c r="F37" s="142">
        <v>9970</v>
      </c>
      <c r="G37" s="142">
        <v>4873</v>
      </c>
      <c r="H37" s="142">
        <v>8270</v>
      </c>
      <c r="I37" s="142">
        <v>4079</v>
      </c>
      <c r="J37" s="142">
        <v>6909</v>
      </c>
      <c r="K37" s="346"/>
      <c r="L37" s="142">
        <v>3676</v>
      </c>
      <c r="M37" s="142">
        <f>+B37+D37+F37+H37+J37</f>
        <v>49305</v>
      </c>
      <c r="N37" s="142">
        <f>+C37+E37+G37+I37+L37</f>
        <v>24280</v>
      </c>
      <c r="O37" s="142"/>
      <c r="P37" s="346"/>
      <c r="Q37" s="142"/>
      <c r="R37" s="142"/>
      <c r="S37" s="601"/>
      <c r="T37" s="188"/>
      <c r="V37" s="206" t="s">
        <v>238</v>
      </c>
      <c r="W37" s="195">
        <v>3626</v>
      </c>
      <c r="X37" s="195">
        <v>1586</v>
      </c>
      <c r="Y37" s="195">
        <v>2657</v>
      </c>
      <c r="Z37" s="195">
        <v>1137</v>
      </c>
      <c r="AA37" s="195">
        <v>2673</v>
      </c>
      <c r="AB37" s="195">
        <v>1172</v>
      </c>
      <c r="AC37" s="195">
        <v>1985</v>
      </c>
      <c r="AD37" s="195">
        <v>942</v>
      </c>
      <c r="AE37" s="195">
        <v>1468</v>
      </c>
      <c r="AF37" s="595"/>
      <c r="AG37" s="195">
        <v>759</v>
      </c>
      <c r="AH37" s="142">
        <f>+W37+Y37+AA37+AC37+AE37</f>
        <v>12409</v>
      </c>
      <c r="AI37" s="142">
        <f>+X37+Z37+AB37+AD37+AG37</f>
        <v>5596</v>
      </c>
      <c r="AJ37" s="195"/>
      <c r="AK37" s="595"/>
      <c r="AL37" s="195"/>
      <c r="AM37" s="195"/>
      <c r="AN37" s="582"/>
      <c r="AO37" s="196"/>
      <c r="AQ37" s="229" t="s">
        <v>238</v>
      </c>
      <c r="AR37" s="195">
        <v>325</v>
      </c>
      <c r="AS37" s="195">
        <v>315</v>
      </c>
      <c r="AT37" s="195">
        <v>309</v>
      </c>
      <c r="AU37" s="195">
        <v>278</v>
      </c>
      <c r="AV37" s="195">
        <v>267</v>
      </c>
      <c r="AW37" s="230">
        <f>SUM(AR37:AV37)</f>
        <v>1494</v>
      </c>
      <c r="AX37" s="230"/>
      <c r="AY37" s="230"/>
      <c r="AZ37" s="195">
        <v>981</v>
      </c>
      <c r="BA37" s="195">
        <v>145</v>
      </c>
      <c r="BB37" s="192">
        <v>1126</v>
      </c>
      <c r="BC37" s="359">
        <v>265</v>
      </c>
      <c r="BD37" s="75"/>
      <c r="BE37" s="229" t="s">
        <v>238</v>
      </c>
      <c r="BF37" s="186">
        <v>525</v>
      </c>
      <c r="BG37" s="186">
        <v>401</v>
      </c>
      <c r="BH37" s="186">
        <v>314</v>
      </c>
      <c r="BI37" s="186">
        <v>4</v>
      </c>
      <c r="BJ37" s="358">
        <f>SUM(BF37:BI37)</f>
        <v>1244</v>
      </c>
      <c r="BK37" s="358"/>
      <c r="BL37" s="241">
        <v>86</v>
      </c>
      <c r="BM37" s="240">
        <v>3</v>
      </c>
    </row>
    <row r="38" spans="1:65" s="74" customFormat="1" ht="14.25" customHeight="1">
      <c r="A38" s="187" t="s">
        <v>239</v>
      </c>
      <c r="B38" s="142">
        <v>12219</v>
      </c>
      <c r="C38" s="142">
        <v>5952</v>
      </c>
      <c r="D38" s="142">
        <v>10190</v>
      </c>
      <c r="E38" s="142">
        <v>4906</v>
      </c>
      <c r="F38" s="142">
        <v>9771</v>
      </c>
      <c r="G38" s="142">
        <v>4885</v>
      </c>
      <c r="H38" s="142">
        <v>7677</v>
      </c>
      <c r="I38" s="142">
        <v>3879</v>
      </c>
      <c r="J38" s="142">
        <v>6183</v>
      </c>
      <c r="K38" s="346"/>
      <c r="L38" s="142">
        <v>3140</v>
      </c>
      <c r="M38" s="142">
        <f>+B38+D38+F38+H38+J38</f>
        <v>46040</v>
      </c>
      <c r="N38" s="142">
        <f>+C38+E38+G38+I38+L38</f>
        <v>22762</v>
      </c>
      <c r="O38" s="31">
        <v>5457</v>
      </c>
      <c r="P38" s="31"/>
      <c r="Q38" s="31">
        <v>2733</v>
      </c>
      <c r="R38" s="31">
        <v>4708</v>
      </c>
      <c r="S38" s="583"/>
      <c r="T38" s="378">
        <v>2480</v>
      </c>
      <c r="V38" s="206" t="s">
        <v>239</v>
      </c>
      <c r="W38" s="195">
        <v>2229</v>
      </c>
      <c r="X38" s="195">
        <v>1026</v>
      </c>
      <c r="Y38" s="195">
        <v>2271</v>
      </c>
      <c r="Z38" s="195">
        <v>960</v>
      </c>
      <c r="AA38" s="195">
        <v>2005</v>
      </c>
      <c r="AB38" s="195">
        <v>911</v>
      </c>
      <c r="AC38" s="195">
        <v>1346</v>
      </c>
      <c r="AD38" s="195">
        <v>652</v>
      </c>
      <c r="AE38" s="195">
        <v>1138</v>
      </c>
      <c r="AF38" s="595"/>
      <c r="AG38" s="195">
        <v>527</v>
      </c>
      <c r="AH38" s="142">
        <f>+W38+Y38+AA38+AC38+AE38</f>
        <v>8989</v>
      </c>
      <c r="AI38" s="142">
        <f>+X38+Z38+AB38+AD38+AG38</f>
        <v>4076</v>
      </c>
      <c r="AJ38" s="31">
        <v>647</v>
      </c>
      <c r="AK38" s="31"/>
      <c r="AL38" s="31">
        <v>307</v>
      </c>
      <c r="AM38" s="31">
        <v>106</v>
      </c>
      <c r="AN38" s="583"/>
      <c r="AO38" s="378">
        <v>60</v>
      </c>
      <c r="AQ38" s="229" t="s">
        <v>239</v>
      </c>
      <c r="AR38" s="195">
        <v>285</v>
      </c>
      <c r="AS38" s="195">
        <v>275</v>
      </c>
      <c r="AT38" s="195">
        <v>276</v>
      </c>
      <c r="AU38" s="195">
        <v>245</v>
      </c>
      <c r="AV38" s="195">
        <v>234</v>
      </c>
      <c r="AW38" s="230">
        <f t="shared" ref="AW38:AW67" si="46">SUM(AR38:AV38)</f>
        <v>1315</v>
      </c>
      <c r="AX38" s="31">
        <v>92</v>
      </c>
      <c r="AY38" s="31">
        <v>91</v>
      </c>
      <c r="AZ38" s="195">
        <v>995</v>
      </c>
      <c r="BA38" s="195">
        <v>200</v>
      </c>
      <c r="BB38" s="192">
        <v>1195</v>
      </c>
      <c r="BC38" s="188">
        <v>252</v>
      </c>
      <c r="BD38" s="75"/>
      <c r="BE38" s="229" t="s">
        <v>239</v>
      </c>
      <c r="BF38" s="186">
        <v>566</v>
      </c>
      <c r="BG38" s="186">
        <v>491</v>
      </c>
      <c r="BH38" s="186">
        <v>229</v>
      </c>
      <c r="BI38" s="186">
        <v>4</v>
      </c>
      <c r="BJ38" s="358">
        <f t="shared" ref="BJ38:BJ67" si="47">SUM(BF38:BI38)</f>
        <v>1290</v>
      </c>
      <c r="BK38" s="379">
        <v>183</v>
      </c>
      <c r="BL38" s="241">
        <v>68</v>
      </c>
      <c r="BM38" s="240">
        <v>5</v>
      </c>
    </row>
    <row r="39" spans="1:65" s="74" customFormat="1" ht="14.25" customHeight="1">
      <c r="A39" s="187" t="s">
        <v>240</v>
      </c>
      <c r="B39" s="142">
        <v>5159</v>
      </c>
      <c r="C39" s="142">
        <v>2514</v>
      </c>
      <c r="D39" s="142">
        <v>3846</v>
      </c>
      <c r="E39" s="142">
        <v>1823</v>
      </c>
      <c r="F39" s="142">
        <v>3549</v>
      </c>
      <c r="G39" s="142">
        <v>1762</v>
      </c>
      <c r="H39" s="142">
        <v>2695</v>
      </c>
      <c r="I39" s="142">
        <v>1266</v>
      </c>
      <c r="J39" s="142">
        <v>1700</v>
      </c>
      <c r="K39" s="346"/>
      <c r="L39" s="142">
        <v>811</v>
      </c>
      <c r="M39" s="142">
        <f>+B39+D39+F39+H39+J39</f>
        <v>16949</v>
      </c>
      <c r="N39" s="142">
        <f>+C39+E39+G39+I39+L39</f>
        <v>8176</v>
      </c>
      <c r="O39" s="142"/>
      <c r="P39" s="346"/>
      <c r="Q39" s="142"/>
      <c r="R39" s="142"/>
      <c r="S39" s="601"/>
      <c r="T39" s="188"/>
      <c r="V39" s="206" t="s">
        <v>240</v>
      </c>
      <c r="W39" s="195">
        <v>1674</v>
      </c>
      <c r="X39" s="195">
        <v>780</v>
      </c>
      <c r="Y39" s="195">
        <v>1158</v>
      </c>
      <c r="Z39" s="195">
        <v>503</v>
      </c>
      <c r="AA39" s="195">
        <v>1133</v>
      </c>
      <c r="AB39" s="195">
        <v>543</v>
      </c>
      <c r="AC39" s="195">
        <v>709</v>
      </c>
      <c r="AD39" s="195">
        <v>317</v>
      </c>
      <c r="AE39" s="195">
        <v>173</v>
      </c>
      <c r="AF39" s="595"/>
      <c r="AG39" s="195">
        <v>76</v>
      </c>
      <c r="AH39" s="142">
        <f>+W39+Y39+AA39+AC39+AE39</f>
        <v>4847</v>
      </c>
      <c r="AI39" s="142">
        <f>+X39+Z39+AB39+AD39+AG39</f>
        <v>2219</v>
      </c>
      <c r="AJ39" s="31"/>
      <c r="AK39" s="31"/>
      <c r="AL39" s="31"/>
      <c r="AM39" s="31"/>
      <c r="AN39" s="583"/>
      <c r="AO39" s="378"/>
      <c r="AQ39" s="229" t="s">
        <v>240</v>
      </c>
      <c r="AR39" s="195">
        <v>111</v>
      </c>
      <c r="AS39" s="195">
        <v>109</v>
      </c>
      <c r="AT39" s="195">
        <v>105</v>
      </c>
      <c r="AU39" s="195">
        <v>94</v>
      </c>
      <c r="AV39" s="195">
        <v>77</v>
      </c>
      <c r="AW39" s="230">
        <f t="shared" si="46"/>
        <v>496</v>
      </c>
      <c r="AX39" s="31"/>
      <c r="AY39" s="31"/>
      <c r="AZ39" s="195">
        <v>314</v>
      </c>
      <c r="BA39" s="195">
        <v>67</v>
      </c>
      <c r="BB39" s="192">
        <v>381</v>
      </c>
      <c r="BC39" s="188">
        <v>123</v>
      </c>
      <c r="BD39" s="75"/>
      <c r="BE39" s="229" t="s">
        <v>240</v>
      </c>
      <c r="BF39" s="186">
        <v>144</v>
      </c>
      <c r="BG39" s="186">
        <v>190</v>
      </c>
      <c r="BH39" s="186">
        <v>97</v>
      </c>
      <c r="BI39" s="186">
        <v>0</v>
      </c>
      <c r="BJ39" s="358">
        <f t="shared" si="47"/>
        <v>431</v>
      </c>
      <c r="BK39" s="358"/>
      <c r="BL39" s="241">
        <v>14</v>
      </c>
      <c r="BM39" s="240"/>
    </row>
    <row r="40" spans="1:65" s="74" customFormat="1" ht="14.25" customHeight="1">
      <c r="A40" s="187" t="s">
        <v>241</v>
      </c>
      <c r="B40" s="142">
        <v>6212</v>
      </c>
      <c r="C40" s="142">
        <v>3058</v>
      </c>
      <c r="D40" s="142">
        <v>5410</v>
      </c>
      <c r="E40" s="142">
        <v>2615</v>
      </c>
      <c r="F40" s="142">
        <v>4461</v>
      </c>
      <c r="G40" s="142">
        <v>2162</v>
      </c>
      <c r="H40" s="142">
        <v>2647</v>
      </c>
      <c r="I40" s="142">
        <v>1306</v>
      </c>
      <c r="J40" s="142">
        <v>2346</v>
      </c>
      <c r="K40" s="346"/>
      <c r="L40" s="142">
        <v>1196</v>
      </c>
      <c r="M40" s="142">
        <f>+B40+D40+F40+H40+J40</f>
        <v>21076</v>
      </c>
      <c r="N40" s="142">
        <f>+C40+E40+G40+I40+L40</f>
        <v>10337</v>
      </c>
      <c r="O40" s="142"/>
      <c r="P40" s="346"/>
      <c r="Q40" s="142"/>
      <c r="R40" s="142"/>
      <c r="S40" s="601"/>
      <c r="T40" s="188"/>
      <c r="V40" s="206" t="s">
        <v>241</v>
      </c>
      <c r="W40" s="195">
        <v>971</v>
      </c>
      <c r="X40" s="195">
        <v>462</v>
      </c>
      <c r="Y40" s="195">
        <v>2018</v>
      </c>
      <c r="Z40" s="195">
        <v>951</v>
      </c>
      <c r="AA40" s="195">
        <v>1583</v>
      </c>
      <c r="AB40" s="195">
        <v>763</v>
      </c>
      <c r="AC40" s="195">
        <v>432</v>
      </c>
      <c r="AD40" s="195">
        <v>214</v>
      </c>
      <c r="AE40" s="195">
        <v>714</v>
      </c>
      <c r="AF40" s="595"/>
      <c r="AG40" s="195">
        <v>355</v>
      </c>
      <c r="AH40" s="142">
        <f>+W40+Y40+AA40+AC40+AE40</f>
        <v>5718</v>
      </c>
      <c r="AI40" s="142">
        <f>+X40+Z40+AB40+AD40+AG40</f>
        <v>2745</v>
      </c>
      <c r="AJ40" s="31">
        <v>0</v>
      </c>
      <c r="AK40" s="31"/>
      <c r="AL40" s="31">
        <v>0</v>
      </c>
      <c r="AM40" s="31">
        <v>0</v>
      </c>
      <c r="AN40" s="583"/>
      <c r="AO40" s="378">
        <v>0</v>
      </c>
      <c r="AQ40" s="229" t="s">
        <v>241</v>
      </c>
      <c r="AR40" s="195">
        <v>161</v>
      </c>
      <c r="AS40" s="195">
        <v>170</v>
      </c>
      <c r="AT40" s="195">
        <v>154</v>
      </c>
      <c r="AU40" s="195">
        <v>142</v>
      </c>
      <c r="AV40" s="195">
        <v>131</v>
      </c>
      <c r="AW40" s="230">
        <f t="shared" si="46"/>
        <v>758</v>
      </c>
      <c r="AX40" s="31"/>
      <c r="AY40" s="31"/>
      <c r="AZ40" s="195">
        <v>408</v>
      </c>
      <c r="BA40" s="195">
        <v>107</v>
      </c>
      <c r="BB40" s="192">
        <v>515</v>
      </c>
      <c r="BC40" s="188">
        <v>164</v>
      </c>
      <c r="BD40" s="75"/>
      <c r="BE40" s="229" t="s">
        <v>241</v>
      </c>
      <c r="BF40" s="186">
        <v>132</v>
      </c>
      <c r="BG40" s="186">
        <v>203</v>
      </c>
      <c r="BH40" s="186">
        <v>50</v>
      </c>
      <c r="BI40" s="186">
        <v>0</v>
      </c>
      <c r="BJ40" s="358">
        <f t="shared" si="47"/>
        <v>385</v>
      </c>
      <c r="BK40" s="358"/>
      <c r="BL40" s="241">
        <v>16</v>
      </c>
      <c r="BM40" s="240">
        <v>4</v>
      </c>
    </row>
    <row r="41" spans="1:65" s="74" customFormat="1" ht="14.25" customHeight="1">
      <c r="A41" s="187" t="s">
        <v>242</v>
      </c>
      <c r="B41" s="142">
        <v>12485</v>
      </c>
      <c r="C41" s="142">
        <v>5861</v>
      </c>
      <c r="D41" s="142">
        <v>11184</v>
      </c>
      <c r="E41" s="142">
        <v>5437</v>
      </c>
      <c r="F41" s="142">
        <v>10437</v>
      </c>
      <c r="G41" s="142">
        <v>5027</v>
      </c>
      <c r="H41" s="142">
        <v>7663</v>
      </c>
      <c r="I41" s="142">
        <v>3932</v>
      </c>
      <c r="J41" s="142">
        <v>6258</v>
      </c>
      <c r="K41" s="346"/>
      <c r="L41" s="142">
        <v>3214</v>
      </c>
      <c r="M41" s="142">
        <f>+B41+D41+F41+H41+J41</f>
        <v>48027</v>
      </c>
      <c r="N41" s="142">
        <f>+C41+E41+G41+I41+L41</f>
        <v>23471</v>
      </c>
      <c r="O41" s="31">
        <v>4062</v>
      </c>
      <c r="P41" s="31"/>
      <c r="Q41" s="31">
        <v>2121</v>
      </c>
      <c r="R41" s="31">
        <v>3466</v>
      </c>
      <c r="S41" s="583"/>
      <c r="T41" s="378">
        <v>1768</v>
      </c>
      <c r="V41" s="206" t="s">
        <v>242</v>
      </c>
      <c r="W41" s="195">
        <v>1853</v>
      </c>
      <c r="X41" s="195">
        <v>783</v>
      </c>
      <c r="Y41" s="195">
        <v>3001</v>
      </c>
      <c r="Z41" s="195">
        <v>1282</v>
      </c>
      <c r="AA41" s="195">
        <v>2901</v>
      </c>
      <c r="AB41" s="195">
        <v>1263</v>
      </c>
      <c r="AC41" s="195">
        <v>895</v>
      </c>
      <c r="AD41" s="195">
        <v>427</v>
      </c>
      <c r="AE41" s="195">
        <v>1050</v>
      </c>
      <c r="AF41" s="595"/>
      <c r="AG41" s="195">
        <v>534</v>
      </c>
      <c r="AH41" s="142">
        <f>+W41+Y41+AA41+AC41+AE41</f>
        <v>9700</v>
      </c>
      <c r="AI41" s="142">
        <f>+X41+Z41+AB41+AD41+AG41</f>
        <v>4289</v>
      </c>
      <c r="AJ41" s="31">
        <v>590</v>
      </c>
      <c r="AK41" s="31"/>
      <c r="AL41" s="31">
        <v>298</v>
      </c>
      <c r="AM41" s="31">
        <v>118</v>
      </c>
      <c r="AN41" s="583"/>
      <c r="AO41" s="378">
        <v>48</v>
      </c>
      <c r="AQ41" s="229" t="s">
        <v>242</v>
      </c>
      <c r="AR41" s="195">
        <v>315</v>
      </c>
      <c r="AS41" s="195">
        <v>315</v>
      </c>
      <c r="AT41" s="195">
        <v>310</v>
      </c>
      <c r="AU41" s="195">
        <v>275</v>
      </c>
      <c r="AV41" s="195">
        <v>256</v>
      </c>
      <c r="AW41" s="230">
        <f t="shared" si="46"/>
        <v>1471</v>
      </c>
      <c r="AX41" s="31">
        <v>34</v>
      </c>
      <c r="AY41" s="31">
        <v>31</v>
      </c>
      <c r="AZ41" s="195">
        <v>1097</v>
      </c>
      <c r="BA41" s="195">
        <v>175</v>
      </c>
      <c r="BB41" s="192">
        <v>1272</v>
      </c>
      <c r="BC41" s="188">
        <v>290</v>
      </c>
      <c r="BD41" s="75"/>
      <c r="BE41" s="229" t="s">
        <v>242</v>
      </c>
      <c r="BF41" s="186">
        <v>436</v>
      </c>
      <c r="BG41" s="186">
        <v>491</v>
      </c>
      <c r="BH41" s="186">
        <v>375</v>
      </c>
      <c r="BI41" s="186">
        <v>3</v>
      </c>
      <c r="BJ41" s="358">
        <f t="shared" si="47"/>
        <v>1305</v>
      </c>
      <c r="BK41" s="379">
        <v>133</v>
      </c>
      <c r="BL41" s="241">
        <v>137</v>
      </c>
      <c r="BM41" s="240">
        <v>15</v>
      </c>
    </row>
    <row r="42" spans="1:65" s="13" customFormat="1" ht="14.25" customHeight="1">
      <c r="A42" s="185" t="s">
        <v>18</v>
      </c>
      <c r="B42" s="140"/>
      <c r="C42" s="140"/>
      <c r="D42" s="140"/>
      <c r="E42" s="140"/>
      <c r="F42" s="140"/>
      <c r="G42" s="140"/>
      <c r="H42" s="140"/>
      <c r="I42" s="140"/>
      <c r="J42" s="140"/>
      <c r="K42" s="629"/>
      <c r="L42" s="140"/>
      <c r="M42" s="142">
        <f>+B42+D42+F42+H42+J42</f>
        <v>0</v>
      </c>
      <c r="N42" s="142">
        <f>+C42+E42+G42+I42+L42</f>
        <v>0</v>
      </c>
      <c r="O42" s="140"/>
      <c r="P42" s="574"/>
      <c r="Q42" s="140"/>
      <c r="R42" s="140"/>
      <c r="S42" s="579"/>
      <c r="T42" s="141"/>
      <c r="V42" s="203" t="s">
        <v>18</v>
      </c>
      <c r="W42" s="195"/>
      <c r="X42" s="195"/>
      <c r="Y42" s="195"/>
      <c r="Z42" s="195"/>
      <c r="AA42" s="195"/>
      <c r="AB42" s="195"/>
      <c r="AC42" s="195"/>
      <c r="AD42" s="195"/>
      <c r="AE42" s="195"/>
      <c r="AF42" s="595"/>
      <c r="AG42" s="195"/>
      <c r="AH42" s="142">
        <f>+W42+Y42+AA42+AC42+AE42</f>
        <v>0</v>
      </c>
      <c r="AI42" s="142">
        <f>+X42+Z42+AB42+AD42+AG42</f>
        <v>0</v>
      </c>
      <c r="AJ42" s="195"/>
      <c r="AK42" s="595"/>
      <c r="AL42" s="195"/>
      <c r="AM42" s="195"/>
      <c r="AN42" s="582"/>
      <c r="AO42" s="196"/>
      <c r="AQ42" s="228" t="s">
        <v>18</v>
      </c>
      <c r="AR42" s="195"/>
      <c r="AS42" s="195"/>
      <c r="AT42" s="195"/>
      <c r="AU42" s="195"/>
      <c r="AV42" s="195"/>
      <c r="AW42" s="230">
        <f t="shared" si="46"/>
        <v>0</v>
      </c>
      <c r="AX42" s="230"/>
      <c r="AY42" s="230"/>
      <c r="AZ42" s="195"/>
      <c r="BA42" s="195"/>
      <c r="BB42" s="192"/>
      <c r="BC42" s="141"/>
      <c r="BD42" s="75"/>
      <c r="BE42" s="228" t="s">
        <v>18</v>
      </c>
      <c r="BF42" s="186"/>
      <c r="BG42" s="186"/>
      <c r="BH42" s="186"/>
      <c r="BI42" s="186"/>
      <c r="BJ42" s="358">
        <f t="shared" si="47"/>
        <v>0</v>
      </c>
      <c r="BK42" s="358"/>
      <c r="BL42" s="239"/>
      <c r="BM42" s="240"/>
    </row>
    <row r="43" spans="1:65" s="74" customFormat="1" ht="14.25" customHeight="1">
      <c r="A43" s="187" t="s">
        <v>46</v>
      </c>
      <c r="B43" s="142">
        <v>11163</v>
      </c>
      <c r="C43" s="142">
        <v>5446</v>
      </c>
      <c r="D43" s="142">
        <v>7545</v>
      </c>
      <c r="E43" s="142">
        <v>3627</v>
      </c>
      <c r="F43" s="142">
        <v>6489</v>
      </c>
      <c r="G43" s="142">
        <v>3173</v>
      </c>
      <c r="H43" s="142">
        <v>4114</v>
      </c>
      <c r="I43" s="142">
        <v>2137</v>
      </c>
      <c r="J43" s="142">
        <v>2441</v>
      </c>
      <c r="K43" s="346"/>
      <c r="L43" s="142">
        <v>1296</v>
      </c>
      <c r="M43" s="142">
        <f>+B43+D43+F43+H43+J43</f>
        <v>31752</v>
      </c>
      <c r="N43" s="142">
        <f>+C43+E43+G43+I43+L43</f>
        <v>15679</v>
      </c>
      <c r="O43" s="142"/>
      <c r="P43" s="346"/>
      <c r="Q43" s="142"/>
      <c r="R43" s="142"/>
      <c r="S43" s="601"/>
      <c r="T43" s="188"/>
      <c r="V43" s="206" t="s">
        <v>46</v>
      </c>
      <c r="W43" s="195">
        <v>3617</v>
      </c>
      <c r="X43" s="195">
        <v>1588</v>
      </c>
      <c r="Y43" s="195">
        <v>2236</v>
      </c>
      <c r="Z43" s="195">
        <v>1027</v>
      </c>
      <c r="AA43" s="195">
        <v>2030</v>
      </c>
      <c r="AB43" s="195">
        <v>971</v>
      </c>
      <c r="AC43" s="195">
        <v>924</v>
      </c>
      <c r="AD43" s="195">
        <v>480</v>
      </c>
      <c r="AE43" s="195">
        <v>296</v>
      </c>
      <c r="AF43" s="595"/>
      <c r="AG43" s="195">
        <v>157</v>
      </c>
      <c r="AH43" s="142">
        <f>+W43+Y43+AA43+AC43+AE43</f>
        <v>9103</v>
      </c>
      <c r="AI43" s="142">
        <f>+X43+Z43+AB43+AD43+AG43</f>
        <v>4223</v>
      </c>
      <c r="AJ43" s="195"/>
      <c r="AK43" s="595"/>
      <c r="AL43" s="195"/>
      <c r="AM43" s="195"/>
      <c r="AN43" s="582"/>
      <c r="AO43" s="196"/>
      <c r="AQ43" s="229" t="s">
        <v>46</v>
      </c>
      <c r="AR43" s="195">
        <v>233</v>
      </c>
      <c r="AS43" s="195">
        <v>216</v>
      </c>
      <c r="AT43" s="195">
        <v>217</v>
      </c>
      <c r="AU43" s="195">
        <v>166</v>
      </c>
      <c r="AV43" s="195">
        <v>140</v>
      </c>
      <c r="AW43" s="230">
        <f t="shared" si="46"/>
        <v>972</v>
      </c>
      <c r="AX43" s="230"/>
      <c r="AY43" s="230"/>
      <c r="AZ43" s="195">
        <v>783</v>
      </c>
      <c r="BA43" s="195">
        <v>54</v>
      </c>
      <c r="BB43" s="192">
        <v>837</v>
      </c>
      <c r="BC43" s="188">
        <v>221</v>
      </c>
      <c r="BD43" s="75"/>
      <c r="BE43" s="229" t="s">
        <v>46</v>
      </c>
      <c r="BF43" s="186">
        <v>268</v>
      </c>
      <c r="BG43" s="186">
        <v>334</v>
      </c>
      <c r="BH43" s="186">
        <v>205</v>
      </c>
      <c r="BI43" s="186">
        <v>2</v>
      </c>
      <c r="BJ43" s="358">
        <f t="shared" si="47"/>
        <v>809</v>
      </c>
      <c r="BK43" s="358"/>
      <c r="BL43" s="241">
        <v>52</v>
      </c>
      <c r="BM43" s="240">
        <v>9</v>
      </c>
    </row>
    <row r="44" spans="1:65" s="74" customFormat="1" ht="14.25" customHeight="1">
      <c r="A44" s="187" t="s">
        <v>243</v>
      </c>
      <c r="B44" s="142">
        <v>14841</v>
      </c>
      <c r="C44" s="142">
        <v>7040</v>
      </c>
      <c r="D44" s="142">
        <v>12257</v>
      </c>
      <c r="E44" s="142">
        <v>5831</v>
      </c>
      <c r="F44" s="142">
        <v>10808</v>
      </c>
      <c r="G44" s="142">
        <v>5229</v>
      </c>
      <c r="H44" s="142">
        <v>8215</v>
      </c>
      <c r="I44" s="142">
        <v>4067</v>
      </c>
      <c r="J44" s="142">
        <v>5365</v>
      </c>
      <c r="K44" s="346"/>
      <c r="L44" s="142">
        <v>2729</v>
      </c>
      <c r="M44" s="142">
        <f>+B44+D44+F44+H44+J44</f>
        <v>51486</v>
      </c>
      <c r="N44" s="142">
        <f>+C44+E44+G44+I44+L44</f>
        <v>24896</v>
      </c>
      <c r="O44" s="142"/>
      <c r="P44" s="346"/>
      <c r="Q44" s="142"/>
      <c r="R44" s="142"/>
      <c r="S44" s="601"/>
      <c r="T44" s="188"/>
      <c r="V44" s="206" t="s">
        <v>243</v>
      </c>
      <c r="W44" s="195">
        <v>4716</v>
      </c>
      <c r="X44" s="195">
        <v>2117</v>
      </c>
      <c r="Y44" s="195">
        <v>3753</v>
      </c>
      <c r="Z44" s="195">
        <v>1616</v>
      </c>
      <c r="AA44" s="195">
        <v>3311</v>
      </c>
      <c r="AB44" s="195">
        <v>1453</v>
      </c>
      <c r="AC44" s="195">
        <v>2206</v>
      </c>
      <c r="AD44" s="195">
        <v>1048</v>
      </c>
      <c r="AE44" s="195">
        <v>868</v>
      </c>
      <c r="AF44" s="595"/>
      <c r="AG44" s="195">
        <v>436</v>
      </c>
      <c r="AH44" s="142">
        <f>+W44+Y44+AA44+AC44+AE44</f>
        <v>14854</v>
      </c>
      <c r="AI44" s="142">
        <f>+X44+Z44+AB44+AD44+AG44</f>
        <v>6670</v>
      </c>
      <c r="AJ44" s="195"/>
      <c r="AK44" s="595"/>
      <c r="AL44" s="195"/>
      <c r="AM44" s="195"/>
      <c r="AN44" s="582"/>
      <c r="AO44" s="196"/>
      <c r="AQ44" s="229" t="s">
        <v>243</v>
      </c>
      <c r="AR44" s="195">
        <v>339</v>
      </c>
      <c r="AS44" s="195">
        <v>347</v>
      </c>
      <c r="AT44" s="195">
        <v>333</v>
      </c>
      <c r="AU44" s="195">
        <v>291</v>
      </c>
      <c r="AV44" s="195">
        <v>263</v>
      </c>
      <c r="AW44" s="230">
        <f t="shared" si="46"/>
        <v>1573</v>
      </c>
      <c r="AX44" s="230"/>
      <c r="AY44" s="230"/>
      <c r="AZ44" s="195">
        <v>1190</v>
      </c>
      <c r="BA44" s="195">
        <v>160</v>
      </c>
      <c r="BB44" s="192">
        <v>1350</v>
      </c>
      <c r="BC44" s="188">
        <v>312</v>
      </c>
      <c r="BD44" s="75"/>
      <c r="BE44" s="229" t="s">
        <v>243</v>
      </c>
      <c r="BF44" s="186">
        <v>486</v>
      </c>
      <c r="BG44" s="186">
        <v>522</v>
      </c>
      <c r="BH44" s="186">
        <v>213</v>
      </c>
      <c r="BI44" s="186">
        <v>0</v>
      </c>
      <c r="BJ44" s="358">
        <f t="shared" si="47"/>
        <v>1221</v>
      </c>
      <c r="BK44" s="379"/>
      <c r="BL44" s="241">
        <v>62</v>
      </c>
      <c r="BM44" s="240">
        <v>3</v>
      </c>
    </row>
    <row r="45" spans="1:65" s="74" customFormat="1" ht="14.25" customHeight="1">
      <c r="A45" s="187" t="s">
        <v>48</v>
      </c>
      <c r="B45" s="142">
        <v>10414</v>
      </c>
      <c r="C45" s="142">
        <v>4887</v>
      </c>
      <c r="D45" s="142">
        <v>8634</v>
      </c>
      <c r="E45" s="142">
        <v>4088</v>
      </c>
      <c r="F45" s="142">
        <v>8229</v>
      </c>
      <c r="G45" s="142">
        <v>3949</v>
      </c>
      <c r="H45" s="142">
        <v>6461</v>
      </c>
      <c r="I45" s="142">
        <v>3217</v>
      </c>
      <c r="J45" s="142">
        <v>4597</v>
      </c>
      <c r="K45" s="346"/>
      <c r="L45" s="142">
        <v>2384</v>
      </c>
      <c r="M45" s="142">
        <f>+B45+D45+F45+H45+J45</f>
        <v>38335</v>
      </c>
      <c r="N45" s="142">
        <f>+C45+E45+G45+I45+L45</f>
        <v>18525</v>
      </c>
      <c r="O45" s="142"/>
      <c r="P45" s="346"/>
      <c r="Q45" s="142"/>
      <c r="R45" s="142"/>
      <c r="S45" s="601"/>
      <c r="T45" s="188"/>
      <c r="V45" s="206" t="s">
        <v>48</v>
      </c>
      <c r="W45" s="195">
        <v>3739</v>
      </c>
      <c r="X45" s="195">
        <v>1625</v>
      </c>
      <c r="Y45" s="195">
        <v>2620</v>
      </c>
      <c r="Z45" s="195">
        <v>1113</v>
      </c>
      <c r="AA45" s="195">
        <v>2664</v>
      </c>
      <c r="AB45" s="195">
        <v>1164</v>
      </c>
      <c r="AC45" s="195">
        <v>1758</v>
      </c>
      <c r="AD45" s="195">
        <v>832</v>
      </c>
      <c r="AE45" s="195">
        <v>690</v>
      </c>
      <c r="AF45" s="595"/>
      <c r="AG45" s="195">
        <v>346</v>
      </c>
      <c r="AH45" s="142">
        <f>+W45+Y45+AA45+AC45+AE45</f>
        <v>11471</v>
      </c>
      <c r="AI45" s="142">
        <f>+X45+Z45+AB45+AD45+AG45</f>
        <v>5080</v>
      </c>
      <c r="AJ45" s="195"/>
      <c r="AK45" s="595"/>
      <c r="AL45" s="195"/>
      <c r="AM45" s="195"/>
      <c r="AN45" s="582"/>
      <c r="AO45" s="196"/>
      <c r="AQ45" s="229" t="s">
        <v>48</v>
      </c>
      <c r="AR45" s="195">
        <v>318</v>
      </c>
      <c r="AS45" s="195">
        <v>317</v>
      </c>
      <c r="AT45" s="195">
        <v>316</v>
      </c>
      <c r="AU45" s="195">
        <v>304</v>
      </c>
      <c r="AV45" s="195">
        <v>281</v>
      </c>
      <c r="AW45" s="230">
        <f t="shared" si="46"/>
        <v>1536</v>
      </c>
      <c r="AX45" s="230"/>
      <c r="AY45" s="230"/>
      <c r="AZ45" s="195">
        <v>1513</v>
      </c>
      <c r="BA45" s="195">
        <v>53</v>
      </c>
      <c r="BB45" s="192">
        <v>1566</v>
      </c>
      <c r="BC45" s="188">
        <v>304</v>
      </c>
      <c r="BD45" s="75"/>
      <c r="BE45" s="229" t="s">
        <v>48</v>
      </c>
      <c r="BF45" s="186">
        <v>580</v>
      </c>
      <c r="BG45" s="186">
        <v>318</v>
      </c>
      <c r="BH45" s="186">
        <v>361</v>
      </c>
      <c r="BI45" s="186">
        <v>3</v>
      </c>
      <c r="BJ45" s="358">
        <f t="shared" si="47"/>
        <v>1262</v>
      </c>
      <c r="BK45" s="358"/>
      <c r="BL45" s="241">
        <v>58</v>
      </c>
      <c r="BM45" s="240">
        <v>5</v>
      </c>
    </row>
    <row r="46" spans="1:65" s="74" customFormat="1" ht="14.25" customHeight="1">
      <c r="A46" s="187" t="s">
        <v>49</v>
      </c>
      <c r="B46" s="142">
        <v>5303</v>
      </c>
      <c r="C46" s="142">
        <v>2527</v>
      </c>
      <c r="D46" s="142">
        <v>4295</v>
      </c>
      <c r="E46" s="142">
        <v>2135</v>
      </c>
      <c r="F46" s="142">
        <v>3625</v>
      </c>
      <c r="G46" s="142">
        <v>1803</v>
      </c>
      <c r="H46" s="142">
        <v>2559</v>
      </c>
      <c r="I46" s="142">
        <v>1294</v>
      </c>
      <c r="J46" s="142">
        <v>1783</v>
      </c>
      <c r="K46" s="346"/>
      <c r="L46" s="142">
        <v>1006</v>
      </c>
      <c r="M46" s="142">
        <f>+B46+D46+F46+H46+J46</f>
        <v>17565</v>
      </c>
      <c r="N46" s="142">
        <f>+C46+E46+G46+I46+L46</f>
        <v>8765</v>
      </c>
      <c r="O46" s="142"/>
      <c r="P46" s="346"/>
      <c r="Q46" s="142"/>
      <c r="R46" s="142"/>
      <c r="S46" s="601"/>
      <c r="T46" s="188"/>
      <c r="V46" s="206" t="s">
        <v>49</v>
      </c>
      <c r="W46" s="195">
        <v>0</v>
      </c>
      <c r="X46" s="195">
        <v>0</v>
      </c>
      <c r="Y46" s="195">
        <v>1094</v>
      </c>
      <c r="Z46" s="195">
        <v>503</v>
      </c>
      <c r="AA46" s="195">
        <v>1041</v>
      </c>
      <c r="AB46" s="195">
        <v>465</v>
      </c>
      <c r="AC46" s="195">
        <v>0</v>
      </c>
      <c r="AD46" s="195">
        <v>0</v>
      </c>
      <c r="AE46" s="195">
        <v>159</v>
      </c>
      <c r="AF46" s="595"/>
      <c r="AG46" s="195">
        <v>89</v>
      </c>
      <c r="AH46" s="142">
        <f>+W46+Y46+AA46+AC46+AE46</f>
        <v>2294</v>
      </c>
      <c r="AI46" s="142">
        <f>+X46+Z46+AB46+AD46+AG46</f>
        <v>1057</v>
      </c>
      <c r="AJ46" s="195"/>
      <c r="AK46" s="595"/>
      <c r="AL46" s="195"/>
      <c r="AM46" s="195"/>
      <c r="AN46" s="582"/>
      <c r="AO46" s="196"/>
      <c r="AQ46" s="229" t="s">
        <v>49</v>
      </c>
      <c r="AR46" s="195">
        <v>145</v>
      </c>
      <c r="AS46" s="195">
        <v>138</v>
      </c>
      <c r="AT46" s="195">
        <v>136</v>
      </c>
      <c r="AU46" s="195">
        <v>115</v>
      </c>
      <c r="AV46" s="195">
        <v>103</v>
      </c>
      <c r="AW46" s="230">
        <f t="shared" si="46"/>
        <v>637</v>
      </c>
      <c r="AX46" s="230"/>
      <c r="AY46" s="230"/>
      <c r="AZ46" s="195">
        <v>504</v>
      </c>
      <c r="BA46" s="195">
        <v>47</v>
      </c>
      <c r="BB46" s="192">
        <v>551</v>
      </c>
      <c r="BC46" s="188">
        <v>135</v>
      </c>
      <c r="BD46" s="75"/>
      <c r="BE46" s="229" t="s">
        <v>49</v>
      </c>
      <c r="BF46" s="186">
        <v>148</v>
      </c>
      <c r="BG46" s="186">
        <v>230</v>
      </c>
      <c r="BH46" s="186">
        <v>112</v>
      </c>
      <c r="BI46" s="186">
        <v>0</v>
      </c>
      <c r="BJ46" s="358">
        <f t="shared" si="47"/>
        <v>490</v>
      </c>
      <c r="BK46" s="358"/>
      <c r="BL46" s="241">
        <v>11</v>
      </c>
      <c r="BM46" s="240">
        <v>4</v>
      </c>
    </row>
    <row r="47" spans="1:65" s="13" customFormat="1" ht="14.25" customHeight="1">
      <c r="A47" s="185" t="s">
        <v>19</v>
      </c>
      <c r="B47" s="140"/>
      <c r="C47" s="140"/>
      <c r="D47" s="140"/>
      <c r="E47" s="140"/>
      <c r="F47" s="140"/>
      <c r="G47" s="140"/>
      <c r="H47" s="140"/>
      <c r="I47" s="140"/>
      <c r="J47" s="140"/>
      <c r="K47" s="629"/>
      <c r="L47" s="140"/>
      <c r="M47" s="142">
        <f>+B47+D47+F47+H47+J47</f>
        <v>0</v>
      </c>
      <c r="N47" s="142">
        <f>+C47+E47+G47+I47+L47</f>
        <v>0</v>
      </c>
      <c r="O47" s="140"/>
      <c r="P47" s="574"/>
      <c r="Q47" s="140"/>
      <c r="R47" s="140"/>
      <c r="S47" s="579"/>
      <c r="T47" s="141"/>
      <c r="V47" s="203" t="s">
        <v>19</v>
      </c>
      <c r="W47" s="195"/>
      <c r="X47" s="195"/>
      <c r="Y47" s="195"/>
      <c r="Z47" s="195"/>
      <c r="AA47" s="195"/>
      <c r="AB47" s="195"/>
      <c r="AC47" s="195"/>
      <c r="AD47" s="195"/>
      <c r="AE47" s="195"/>
      <c r="AF47" s="595"/>
      <c r="AG47" s="195"/>
      <c r="AH47" s="142">
        <f>+W47+Y47+AA47+AC47+AE47</f>
        <v>0</v>
      </c>
      <c r="AI47" s="142">
        <f>+X47+Z47+AB47+AD47+AG47</f>
        <v>0</v>
      </c>
      <c r="AJ47" s="195"/>
      <c r="AK47" s="595"/>
      <c r="AL47" s="195"/>
      <c r="AM47" s="195"/>
      <c r="AN47" s="582"/>
      <c r="AO47" s="196"/>
      <c r="AQ47" s="228" t="s">
        <v>19</v>
      </c>
      <c r="AR47" s="195"/>
      <c r="AS47" s="195"/>
      <c r="AT47" s="195"/>
      <c r="AU47" s="195"/>
      <c r="AV47" s="195"/>
      <c r="AW47" s="230">
        <f t="shared" si="46"/>
        <v>0</v>
      </c>
      <c r="AX47" s="230"/>
      <c r="AY47" s="230"/>
      <c r="AZ47" s="195"/>
      <c r="BA47" s="195"/>
      <c r="BB47" s="192"/>
      <c r="BC47" s="141"/>
      <c r="BD47" s="75"/>
      <c r="BE47" s="228" t="s">
        <v>19</v>
      </c>
      <c r="BF47" s="186"/>
      <c r="BG47" s="186"/>
      <c r="BH47" s="186"/>
      <c r="BI47" s="186"/>
      <c r="BJ47" s="358">
        <f t="shared" si="47"/>
        <v>0</v>
      </c>
      <c r="BK47" s="358"/>
      <c r="BL47" s="239"/>
      <c r="BM47" s="240"/>
    </row>
    <row r="48" spans="1:65" s="74" customFormat="1" ht="14.25" customHeight="1">
      <c r="A48" s="187" t="s">
        <v>246</v>
      </c>
      <c r="B48" s="142">
        <v>8047</v>
      </c>
      <c r="C48" s="142">
        <v>3687</v>
      </c>
      <c r="D48" s="142">
        <v>8260</v>
      </c>
      <c r="E48" s="142">
        <v>3812</v>
      </c>
      <c r="F48" s="142">
        <v>8148</v>
      </c>
      <c r="G48" s="142">
        <v>3840</v>
      </c>
      <c r="H48" s="142">
        <v>6373</v>
      </c>
      <c r="I48" s="142">
        <v>3133</v>
      </c>
      <c r="J48" s="142">
        <v>5975</v>
      </c>
      <c r="K48" s="346"/>
      <c r="L48" s="142">
        <v>3003</v>
      </c>
      <c r="M48" s="142">
        <f>+B48+D48+F48+H48+J48</f>
        <v>36803</v>
      </c>
      <c r="N48" s="142">
        <f>+C48+E48+G48+I48+L48</f>
        <v>17475</v>
      </c>
      <c r="O48" s="142"/>
      <c r="P48" s="346"/>
      <c r="Q48" s="142"/>
      <c r="R48" s="142"/>
      <c r="S48" s="601"/>
      <c r="T48" s="188"/>
      <c r="V48" s="206" t="s">
        <v>246</v>
      </c>
      <c r="W48" s="195">
        <v>518</v>
      </c>
      <c r="X48" s="195">
        <v>201</v>
      </c>
      <c r="Y48" s="195">
        <v>1805</v>
      </c>
      <c r="Z48" s="195">
        <v>705</v>
      </c>
      <c r="AA48" s="195">
        <v>1948</v>
      </c>
      <c r="AB48" s="195">
        <v>781</v>
      </c>
      <c r="AC48" s="195">
        <v>526</v>
      </c>
      <c r="AD48" s="195">
        <v>217</v>
      </c>
      <c r="AE48" s="195">
        <v>840</v>
      </c>
      <c r="AF48" s="595"/>
      <c r="AG48" s="195">
        <v>388</v>
      </c>
      <c r="AH48" s="142">
        <f>+W48+Y48+AA48+AC48+AE48</f>
        <v>5637</v>
      </c>
      <c r="AI48" s="142">
        <f>+X48+Z48+AB48+AD48+AG48</f>
        <v>2292</v>
      </c>
      <c r="AJ48" s="195"/>
      <c r="AK48" s="595"/>
      <c r="AL48" s="195"/>
      <c r="AM48" s="195"/>
      <c r="AN48" s="582"/>
      <c r="AO48" s="196"/>
      <c r="AQ48" s="229" t="s">
        <v>246</v>
      </c>
      <c r="AR48" s="31">
        <v>242</v>
      </c>
      <c r="AS48" s="31">
        <v>246</v>
      </c>
      <c r="AT48" s="31">
        <v>252</v>
      </c>
      <c r="AU48" s="31">
        <v>235</v>
      </c>
      <c r="AV48" s="31">
        <v>221</v>
      </c>
      <c r="AW48" s="230">
        <f t="shared" si="46"/>
        <v>1196</v>
      </c>
      <c r="AX48" s="230"/>
      <c r="AY48" s="230"/>
      <c r="AZ48" s="195">
        <v>908</v>
      </c>
      <c r="BA48" s="195">
        <v>55</v>
      </c>
      <c r="BB48" s="192">
        <v>963</v>
      </c>
      <c r="BC48" s="188">
        <v>212</v>
      </c>
      <c r="BD48" s="75"/>
      <c r="BE48" s="229" t="s">
        <v>246</v>
      </c>
      <c r="BF48" s="186">
        <v>426</v>
      </c>
      <c r="BG48" s="186">
        <v>372</v>
      </c>
      <c r="BH48" s="186">
        <v>199</v>
      </c>
      <c r="BI48" s="186">
        <v>3</v>
      </c>
      <c r="BJ48" s="358">
        <f t="shared" si="47"/>
        <v>1000</v>
      </c>
      <c r="BK48" s="358"/>
      <c r="BL48" s="241">
        <v>77</v>
      </c>
      <c r="BM48" s="240">
        <v>12</v>
      </c>
    </row>
    <row r="49" spans="1:65" s="74" customFormat="1" ht="14.25" customHeight="1">
      <c r="A49" s="187" t="s">
        <v>248</v>
      </c>
      <c r="B49" s="142">
        <v>5348</v>
      </c>
      <c r="C49" s="142">
        <v>2548</v>
      </c>
      <c r="D49" s="142">
        <v>4910</v>
      </c>
      <c r="E49" s="142">
        <v>2257</v>
      </c>
      <c r="F49" s="142">
        <v>4779</v>
      </c>
      <c r="G49" s="142">
        <v>2272</v>
      </c>
      <c r="H49" s="142">
        <v>3932</v>
      </c>
      <c r="I49" s="142">
        <v>1948</v>
      </c>
      <c r="J49" s="142">
        <v>2675</v>
      </c>
      <c r="K49" s="346"/>
      <c r="L49" s="142">
        <v>1340</v>
      </c>
      <c r="M49" s="142">
        <f>+B49+D49+F49+H49+J49</f>
        <v>21644</v>
      </c>
      <c r="N49" s="142">
        <f>+C49+E49+G49+I49+L49</f>
        <v>10365</v>
      </c>
      <c r="O49" s="142"/>
      <c r="P49" s="346"/>
      <c r="Q49" s="142"/>
      <c r="R49" s="142"/>
      <c r="S49" s="601"/>
      <c r="T49" s="188"/>
      <c r="V49" s="206" t="s">
        <v>248</v>
      </c>
      <c r="W49" s="195">
        <v>628</v>
      </c>
      <c r="X49" s="195">
        <v>266</v>
      </c>
      <c r="Y49" s="195">
        <v>961</v>
      </c>
      <c r="Z49" s="195">
        <v>369</v>
      </c>
      <c r="AA49" s="195">
        <v>952</v>
      </c>
      <c r="AB49" s="195">
        <v>397</v>
      </c>
      <c r="AC49" s="195">
        <v>510</v>
      </c>
      <c r="AD49" s="195">
        <v>235</v>
      </c>
      <c r="AE49" s="195">
        <v>64</v>
      </c>
      <c r="AF49" s="595"/>
      <c r="AG49" s="195">
        <v>35</v>
      </c>
      <c r="AH49" s="142">
        <f>+W49+Y49+AA49+AC49+AE49</f>
        <v>3115</v>
      </c>
      <c r="AI49" s="142">
        <f>+X49+Z49+AB49+AD49+AG49</f>
        <v>1302</v>
      </c>
      <c r="AJ49" s="195"/>
      <c r="AK49" s="595"/>
      <c r="AL49" s="195"/>
      <c r="AM49" s="195"/>
      <c r="AN49" s="582"/>
      <c r="AO49" s="196"/>
      <c r="AQ49" s="229" t="s">
        <v>248</v>
      </c>
      <c r="AR49" s="31">
        <v>141</v>
      </c>
      <c r="AS49" s="31">
        <v>141</v>
      </c>
      <c r="AT49" s="31">
        <v>143</v>
      </c>
      <c r="AU49" s="31">
        <v>135</v>
      </c>
      <c r="AV49" s="31">
        <v>130</v>
      </c>
      <c r="AW49" s="230">
        <f t="shared" si="46"/>
        <v>690</v>
      </c>
      <c r="AX49" s="230"/>
      <c r="AY49" s="230"/>
      <c r="AZ49" s="195">
        <v>550</v>
      </c>
      <c r="BA49" s="195">
        <v>52</v>
      </c>
      <c r="BB49" s="192">
        <v>602</v>
      </c>
      <c r="BC49" s="188">
        <v>130</v>
      </c>
      <c r="BD49" s="75"/>
      <c r="BE49" s="229" t="s">
        <v>248</v>
      </c>
      <c r="BF49" s="186">
        <v>161</v>
      </c>
      <c r="BG49" s="186">
        <v>254</v>
      </c>
      <c r="BH49" s="186">
        <v>138</v>
      </c>
      <c r="BI49" s="186">
        <v>0</v>
      </c>
      <c r="BJ49" s="358">
        <f t="shared" si="47"/>
        <v>553</v>
      </c>
      <c r="BK49" s="358"/>
      <c r="BL49" s="241">
        <v>13</v>
      </c>
      <c r="BM49" s="240">
        <v>5</v>
      </c>
    </row>
    <row r="50" spans="1:65" s="74" customFormat="1" ht="14.25" customHeight="1">
      <c r="A50" s="187" t="s">
        <v>250</v>
      </c>
      <c r="B50" s="142">
        <v>8385</v>
      </c>
      <c r="C50" s="142">
        <v>4033</v>
      </c>
      <c r="D50" s="142">
        <v>7886</v>
      </c>
      <c r="E50" s="142">
        <v>3704</v>
      </c>
      <c r="F50" s="142">
        <v>7550</v>
      </c>
      <c r="G50" s="142">
        <v>3558</v>
      </c>
      <c r="H50" s="142">
        <v>5828</v>
      </c>
      <c r="I50" s="142">
        <v>2880</v>
      </c>
      <c r="J50" s="142">
        <v>4496</v>
      </c>
      <c r="K50" s="346"/>
      <c r="L50" s="142">
        <v>2272</v>
      </c>
      <c r="M50" s="142">
        <f>+B50+D50+F50+H50+J50</f>
        <v>34145</v>
      </c>
      <c r="N50" s="142">
        <f>+C50+E50+G50+I50+L50</f>
        <v>16447</v>
      </c>
      <c r="O50" s="142"/>
      <c r="P50" s="346"/>
      <c r="Q50" s="142"/>
      <c r="R50" s="142"/>
      <c r="S50" s="601"/>
      <c r="T50" s="188"/>
      <c r="V50" s="206" t="s">
        <v>250</v>
      </c>
      <c r="W50" s="195">
        <v>622</v>
      </c>
      <c r="X50" s="195">
        <v>270</v>
      </c>
      <c r="Y50" s="195">
        <v>1983</v>
      </c>
      <c r="Z50" s="195">
        <v>806</v>
      </c>
      <c r="AA50" s="195">
        <v>2024</v>
      </c>
      <c r="AB50" s="195">
        <v>836</v>
      </c>
      <c r="AC50" s="195">
        <v>556</v>
      </c>
      <c r="AD50" s="195">
        <v>233</v>
      </c>
      <c r="AE50" s="195">
        <v>466</v>
      </c>
      <c r="AF50" s="595"/>
      <c r="AG50" s="195">
        <v>223</v>
      </c>
      <c r="AH50" s="142">
        <f>+W50+Y50+AA50+AC50+AE50</f>
        <v>5651</v>
      </c>
      <c r="AI50" s="142">
        <f>+X50+Z50+AB50+AD50+AG50</f>
        <v>2368</v>
      </c>
      <c r="AJ50" s="195"/>
      <c r="AK50" s="595"/>
      <c r="AL50" s="195"/>
      <c r="AM50" s="195"/>
      <c r="AN50" s="582"/>
      <c r="AO50" s="196"/>
      <c r="AQ50" s="229" t="s">
        <v>250</v>
      </c>
      <c r="AR50" s="195">
        <v>304</v>
      </c>
      <c r="AS50" s="195">
        <v>303</v>
      </c>
      <c r="AT50" s="195">
        <v>304</v>
      </c>
      <c r="AU50" s="195">
        <v>294</v>
      </c>
      <c r="AV50" s="195">
        <v>289</v>
      </c>
      <c r="AW50" s="230">
        <f t="shared" si="46"/>
        <v>1494</v>
      </c>
      <c r="AX50" s="230"/>
      <c r="AY50" s="230"/>
      <c r="AZ50" s="195">
        <v>976</v>
      </c>
      <c r="BA50" s="195">
        <v>34</v>
      </c>
      <c r="BB50" s="192">
        <v>1010</v>
      </c>
      <c r="BC50" s="188">
        <v>289</v>
      </c>
      <c r="BD50" s="75"/>
      <c r="BE50" s="229" t="s">
        <v>250</v>
      </c>
      <c r="BF50" s="186">
        <v>303</v>
      </c>
      <c r="BG50" s="186">
        <v>469</v>
      </c>
      <c r="BH50" s="186">
        <v>193</v>
      </c>
      <c r="BI50" s="186">
        <v>0</v>
      </c>
      <c r="BJ50" s="358">
        <f t="shared" si="47"/>
        <v>965</v>
      </c>
      <c r="BK50" s="358"/>
      <c r="BL50" s="241">
        <v>11</v>
      </c>
      <c r="BM50" s="240">
        <v>3</v>
      </c>
    </row>
    <row r="51" spans="1:65" s="74" customFormat="1" ht="14.25" customHeight="1">
      <c r="A51" s="187" t="s">
        <v>252</v>
      </c>
      <c r="B51" s="142">
        <v>6499</v>
      </c>
      <c r="C51" s="142">
        <v>3079</v>
      </c>
      <c r="D51" s="142">
        <v>5817</v>
      </c>
      <c r="E51" s="142">
        <v>2752</v>
      </c>
      <c r="F51" s="142">
        <v>5209</v>
      </c>
      <c r="G51" s="142">
        <v>2514</v>
      </c>
      <c r="H51" s="142">
        <v>3791</v>
      </c>
      <c r="I51" s="142">
        <v>1861</v>
      </c>
      <c r="J51" s="142">
        <v>2548</v>
      </c>
      <c r="K51" s="346"/>
      <c r="L51" s="142">
        <v>1246</v>
      </c>
      <c r="M51" s="142">
        <f>+B51+D51+F51+H51+J51</f>
        <v>23864</v>
      </c>
      <c r="N51" s="142">
        <f>+C51+E51+G51+I51+L51</f>
        <v>11452</v>
      </c>
      <c r="O51" s="142"/>
      <c r="P51" s="346"/>
      <c r="Q51" s="142"/>
      <c r="R51" s="142"/>
      <c r="S51" s="601"/>
      <c r="T51" s="188"/>
      <c r="V51" s="206" t="s">
        <v>252</v>
      </c>
      <c r="W51" s="195">
        <v>1368</v>
      </c>
      <c r="X51" s="195">
        <v>584</v>
      </c>
      <c r="Y51" s="195">
        <v>1480</v>
      </c>
      <c r="Z51" s="195">
        <v>643</v>
      </c>
      <c r="AA51" s="195">
        <v>1384</v>
      </c>
      <c r="AB51" s="195">
        <v>602</v>
      </c>
      <c r="AC51" s="195">
        <v>849</v>
      </c>
      <c r="AD51" s="195">
        <v>396</v>
      </c>
      <c r="AE51" s="195">
        <v>304</v>
      </c>
      <c r="AF51" s="595"/>
      <c r="AG51" s="195">
        <v>134</v>
      </c>
      <c r="AH51" s="142">
        <f>+W51+Y51+AA51+AC51+AE51</f>
        <v>5385</v>
      </c>
      <c r="AI51" s="142">
        <f>+X51+Z51+AB51+AD51+AG51</f>
        <v>2359</v>
      </c>
      <c r="AJ51" s="195"/>
      <c r="AK51" s="595"/>
      <c r="AL51" s="195"/>
      <c r="AM51" s="195"/>
      <c r="AN51" s="582"/>
      <c r="AO51" s="196"/>
      <c r="AQ51" s="229" t="s">
        <v>252</v>
      </c>
      <c r="AR51" s="31">
        <v>149</v>
      </c>
      <c r="AS51" s="31">
        <v>152</v>
      </c>
      <c r="AT51" s="31">
        <v>147</v>
      </c>
      <c r="AU51" s="31">
        <v>141</v>
      </c>
      <c r="AV51" s="31">
        <v>125</v>
      </c>
      <c r="AW51" s="230">
        <f t="shared" si="46"/>
        <v>714</v>
      </c>
      <c r="AX51" s="230"/>
      <c r="AY51" s="230"/>
      <c r="AZ51" s="195">
        <v>633</v>
      </c>
      <c r="BA51" s="195">
        <v>44</v>
      </c>
      <c r="BB51" s="192">
        <v>677</v>
      </c>
      <c r="BC51" s="188">
        <v>187</v>
      </c>
      <c r="BD51" s="75"/>
      <c r="BE51" s="229" t="s">
        <v>252</v>
      </c>
      <c r="BF51" s="186">
        <v>187</v>
      </c>
      <c r="BG51" s="186">
        <v>277</v>
      </c>
      <c r="BH51" s="186">
        <v>132</v>
      </c>
      <c r="BI51" s="186">
        <v>0</v>
      </c>
      <c r="BJ51" s="358">
        <f t="shared" si="47"/>
        <v>596</v>
      </c>
      <c r="BK51" s="358"/>
      <c r="BL51" s="241">
        <v>19</v>
      </c>
      <c r="BM51" s="240">
        <v>7</v>
      </c>
    </row>
    <row r="52" spans="1:65" s="74" customFormat="1" ht="14.25" customHeight="1">
      <c r="A52" s="187" t="s">
        <v>254</v>
      </c>
      <c r="B52" s="142">
        <v>10817</v>
      </c>
      <c r="C52" s="142">
        <v>5067</v>
      </c>
      <c r="D52" s="142">
        <v>9533</v>
      </c>
      <c r="E52" s="142">
        <v>4438</v>
      </c>
      <c r="F52" s="142">
        <v>9297</v>
      </c>
      <c r="G52" s="142">
        <v>4483</v>
      </c>
      <c r="H52" s="142">
        <v>8328</v>
      </c>
      <c r="I52" s="142">
        <v>4123</v>
      </c>
      <c r="J52" s="142">
        <v>6762</v>
      </c>
      <c r="K52" s="346"/>
      <c r="L52" s="142">
        <v>3377</v>
      </c>
      <c r="M52" s="142">
        <f>+B52+D52+F52+H52+J52</f>
        <v>44737</v>
      </c>
      <c r="N52" s="142">
        <f>+C52+E52+G52+I52+L52</f>
        <v>21488</v>
      </c>
      <c r="O52" s="142"/>
      <c r="P52" s="346"/>
      <c r="Q52" s="142"/>
      <c r="R52" s="142"/>
      <c r="S52" s="601"/>
      <c r="T52" s="188"/>
      <c r="V52" s="206" t="s">
        <v>254</v>
      </c>
      <c r="W52" s="195">
        <v>2219</v>
      </c>
      <c r="X52" s="195">
        <v>921</v>
      </c>
      <c r="Y52" s="195">
        <v>1869</v>
      </c>
      <c r="Z52" s="195">
        <v>715</v>
      </c>
      <c r="AA52" s="195">
        <v>2066</v>
      </c>
      <c r="AB52" s="195">
        <v>877</v>
      </c>
      <c r="AC52" s="195">
        <v>1877</v>
      </c>
      <c r="AD52" s="195">
        <v>852</v>
      </c>
      <c r="AE52" s="195">
        <v>984</v>
      </c>
      <c r="AF52" s="595"/>
      <c r="AG52" s="195">
        <v>476</v>
      </c>
      <c r="AH52" s="142">
        <f>+W52+Y52+AA52+AC52+AE52</f>
        <v>9015</v>
      </c>
      <c r="AI52" s="142">
        <f>+X52+Z52+AB52+AD52+AG52</f>
        <v>3841</v>
      </c>
      <c r="AJ52" s="195"/>
      <c r="AK52" s="595"/>
      <c r="AL52" s="195"/>
      <c r="AM52" s="195"/>
      <c r="AN52" s="582"/>
      <c r="AO52" s="196"/>
      <c r="AQ52" s="229" t="s">
        <v>254</v>
      </c>
      <c r="AR52" s="31">
        <v>220</v>
      </c>
      <c r="AS52" s="31">
        <v>199</v>
      </c>
      <c r="AT52" s="31">
        <v>200</v>
      </c>
      <c r="AU52" s="31">
        <v>192</v>
      </c>
      <c r="AV52" s="31">
        <v>187</v>
      </c>
      <c r="AW52" s="230">
        <f t="shared" si="46"/>
        <v>998</v>
      </c>
      <c r="AX52" s="230"/>
      <c r="AY52" s="230"/>
      <c r="AZ52" s="195">
        <v>784</v>
      </c>
      <c r="BA52" s="195">
        <v>8</v>
      </c>
      <c r="BB52" s="192">
        <v>792</v>
      </c>
      <c r="BC52" s="188">
        <v>139</v>
      </c>
      <c r="BD52" s="75"/>
      <c r="BE52" s="229" t="s">
        <v>254</v>
      </c>
      <c r="BF52" s="186">
        <v>466</v>
      </c>
      <c r="BG52" s="186">
        <v>344</v>
      </c>
      <c r="BH52" s="186">
        <v>122</v>
      </c>
      <c r="BI52" s="186">
        <v>5</v>
      </c>
      <c r="BJ52" s="358">
        <f t="shared" si="47"/>
        <v>937</v>
      </c>
      <c r="BK52" s="358"/>
      <c r="BL52" s="241">
        <v>108</v>
      </c>
      <c r="BM52" s="240">
        <v>10</v>
      </c>
    </row>
    <row r="53" spans="1:65" s="74" customFormat="1" ht="14.25" customHeight="1">
      <c r="A53" s="187" t="s">
        <v>244</v>
      </c>
      <c r="B53" s="142">
        <v>6339</v>
      </c>
      <c r="C53" s="142">
        <v>2927</v>
      </c>
      <c r="D53" s="142">
        <v>6482</v>
      </c>
      <c r="E53" s="142">
        <v>3010</v>
      </c>
      <c r="F53" s="142">
        <v>6899</v>
      </c>
      <c r="G53" s="142">
        <v>3198</v>
      </c>
      <c r="H53" s="142">
        <v>5667</v>
      </c>
      <c r="I53" s="142">
        <v>2760</v>
      </c>
      <c r="J53" s="142">
        <v>4863</v>
      </c>
      <c r="K53" s="346"/>
      <c r="L53" s="142">
        <v>2382</v>
      </c>
      <c r="M53" s="142">
        <f>+B53+D53+F53+H53+J53</f>
        <v>30250</v>
      </c>
      <c r="N53" s="142">
        <f>+C53+E53+G53+I53+L53</f>
        <v>14277</v>
      </c>
      <c r="O53" s="142"/>
      <c r="P53" s="346"/>
      <c r="Q53" s="142"/>
      <c r="R53" s="142"/>
      <c r="S53" s="601"/>
      <c r="T53" s="188"/>
      <c r="V53" s="206" t="s">
        <v>244</v>
      </c>
      <c r="W53" s="195">
        <v>150</v>
      </c>
      <c r="X53" s="195">
        <v>60</v>
      </c>
      <c r="Y53" s="195">
        <v>1375</v>
      </c>
      <c r="Z53" s="195">
        <v>545</v>
      </c>
      <c r="AA53" s="195">
        <v>1669</v>
      </c>
      <c r="AB53" s="195">
        <v>645</v>
      </c>
      <c r="AC53" s="195">
        <v>239</v>
      </c>
      <c r="AD53" s="195">
        <v>106</v>
      </c>
      <c r="AE53" s="195">
        <v>663</v>
      </c>
      <c r="AF53" s="595"/>
      <c r="AG53" s="195">
        <v>328</v>
      </c>
      <c r="AH53" s="142">
        <f>+W53+Y53+AA53+AC53+AE53</f>
        <v>4096</v>
      </c>
      <c r="AI53" s="142">
        <f>+X53+Z53+AB53+AD53+AG53</f>
        <v>1684</v>
      </c>
      <c r="AJ53" s="195"/>
      <c r="AK53" s="595"/>
      <c r="AL53" s="195"/>
      <c r="AM53" s="195"/>
      <c r="AN53" s="582"/>
      <c r="AO53" s="196"/>
      <c r="AQ53" s="229" t="s">
        <v>244</v>
      </c>
      <c r="AR53" s="31">
        <v>195</v>
      </c>
      <c r="AS53" s="31">
        <v>190</v>
      </c>
      <c r="AT53" s="31">
        <v>207</v>
      </c>
      <c r="AU53" s="31">
        <v>192</v>
      </c>
      <c r="AV53" s="31">
        <v>191</v>
      </c>
      <c r="AW53" s="230">
        <f t="shared" si="46"/>
        <v>975</v>
      </c>
      <c r="AX53" s="230"/>
      <c r="AY53" s="230"/>
      <c r="AZ53" s="195">
        <v>819</v>
      </c>
      <c r="BA53" s="195">
        <v>19</v>
      </c>
      <c r="BB53" s="192">
        <v>838</v>
      </c>
      <c r="BC53" s="188">
        <v>171</v>
      </c>
      <c r="BD53" s="75"/>
      <c r="BE53" s="229" t="s">
        <v>244</v>
      </c>
      <c r="BF53" s="186">
        <v>403</v>
      </c>
      <c r="BG53" s="186">
        <v>334</v>
      </c>
      <c r="BH53" s="186">
        <v>150</v>
      </c>
      <c r="BI53" s="186">
        <v>3</v>
      </c>
      <c r="BJ53" s="358">
        <f t="shared" si="47"/>
        <v>890</v>
      </c>
      <c r="BK53" s="358"/>
      <c r="BL53" s="241">
        <v>76</v>
      </c>
      <c r="BM53" s="240">
        <v>6</v>
      </c>
    </row>
    <row r="54" spans="1:65" s="74" customFormat="1" ht="14.25" customHeight="1">
      <c r="A54" s="187" t="s">
        <v>245</v>
      </c>
      <c r="B54" s="142">
        <v>12159</v>
      </c>
      <c r="C54" s="142">
        <v>5676</v>
      </c>
      <c r="D54" s="142">
        <v>12627</v>
      </c>
      <c r="E54" s="142">
        <v>5906</v>
      </c>
      <c r="F54" s="142">
        <v>12482</v>
      </c>
      <c r="G54" s="142">
        <v>5966</v>
      </c>
      <c r="H54" s="142">
        <v>11274</v>
      </c>
      <c r="I54" s="142">
        <v>5640</v>
      </c>
      <c r="J54" s="142">
        <v>10367</v>
      </c>
      <c r="K54" s="346"/>
      <c r="L54" s="142">
        <v>5247</v>
      </c>
      <c r="M54" s="142">
        <f>+B54+D54+F54+H54+J54</f>
        <v>58909</v>
      </c>
      <c r="N54" s="142">
        <f>+C54+E54+G54+I54+L54</f>
        <v>28435</v>
      </c>
      <c r="O54" s="142"/>
      <c r="P54" s="346"/>
      <c r="Q54" s="142"/>
      <c r="R54" s="142"/>
      <c r="S54" s="601"/>
      <c r="T54" s="188"/>
      <c r="V54" s="206" t="s">
        <v>245</v>
      </c>
      <c r="W54" s="195">
        <v>1409</v>
      </c>
      <c r="X54" s="195">
        <v>568</v>
      </c>
      <c r="Y54" s="195">
        <v>2399</v>
      </c>
      <c r="Z54" s="195">
        <v>931</v>
      </c>
      <c r="AA54" s="195">
        <v>2745</v>
      </c>
      <c r="AB54" s="195">
        <v>1170</v>
      </c>
      <c r="AC54" s="195">
        <v>1567</v>
      </c>
      <c r="AD54" s="195">
        <v>717</v>
      </c>
      <c r="AE54" s="195">
        <v>1552</v>
      </c>
      <c r="AF54" s="595"/>
      <c r="AG54" s="195">
        <v>736</v>
      </c>
      <c r="AH54" s="142">
        <f>+W54+Y54+AA54+AC54+AE54</f>
        <v>9672</v>
      </c>
      <c r="AI54" s="142">
        <f>+X54+Z54+AB54+AD54+AG54</f>
        <v>4122</v>
      </c>
      <c r="AJ54" s="195"/>
      <c r="AK54" s="595"/>
      <c r="AL54" s="195"/>
      <c r="AM54" s="195"/>
      <c r="AN54" s="582"/>
      <c r="AO54" s="196"/>
      <c r="AQ54" s="229" t="s">
        <v>245</v>
      </c>
      <c r="AR54" s="195">
        <v>176</v>
      </c>
      <c r="AS54" s="195">
        <v>180</v>
      </c>
      <c r="AT54" s="195">
        <v>194</v>
      </c>
      <c r="AU54" s="195">
        <v>179</v>
      </c>
      <c r="AV54" s="195">
        <v>187</v>
      </c>
      <c r="AW54" s="230">
        <f t="shared" si="46"/>
        <v>916</v>
      </c>
      <c r="AX54" s="230"/>
      <c r="AY54" s="230"/>
      <c r="AZ54" s="195">
        <v>828</v>
      </c>
      <c r="BA54" s="195">
        <v>2</v>
      </c>
      <c r="BB54" s="192">
        <v>830</v>
      </c>
      <c r="BC54" s="188">
        <v>92</v>
      </c>
      <c r="BD54" s="75"/>
      <c r="BE54" s="229" t="s">
        <v>245</v>
      </c>
      <c r="BF54" s="186">
        <v>629</v>
      </c>
      <c r="BG54" s="186">
        <v>444</v>
      </c>
      <c r="BH54" s="186">
        <v>111</v>
      </c>
      <c r="BI54" s="186">
        <v>2</v>
      </c>
      <c r="BJ54" s="358">
        <f t="shared" si="47"/>
        <v>1186</v>
      </c>
      <c r="BK54" s="358"/>
      <c r="BL54" s="241">
        <v>305</v>
      </c>
      <c r="BM54" s="240">
        <v>11</v>
      </c>
    </row>
    <row r="55" spans="1:65" s="74" customFormat="1" ht="14.25" customHeight="1">
      <c r="A55" s="187" t="s">
        <v>257</v>
      </c>
      <c r="B55" s="142">
        <v>7185</v>
      </c>
      <c r="C55" s="142">
        <v>3366</v>
      </c>
      <c r="D55" s="142">
        <v>7226</v>
      </c>
      <c r="E55" s="142">
        <v>3423</v>
      </c>
      <c r="F55" s="142">
        <v>7328</v>
      </c>
      <c r="G55" s="142">
        <v>3438</v>
      </c>
      <c r="H55" s="142">
        <v>6217</v>
      </c>
      <c r="I55" s="142">
        <v>2956</v>
      </c>
      <c r="J55" s="142">
        <v>4899</v>
      </c>
      <c r="K55" s="346"/>
      <c r="L55" s="142">
        <v>2490</v>
      </c>
      <c r="M55" s="142">
        <f>+B55+D55+F55+H55+J55</f>
        <v>32855</v>
      </c>
      <c r="N55" s="142">
        <f>+C55+E55+G55+I55+L55</f>
        <v>15673</v>
      </c>
      <c r="O55" s="142"/>
      <c r="P55" s="346"/>
      <c r="Q55" s="142"/>
      <c r="R55" s="142"/>
      <c r="S55" s="601"/>
      <c r="T55" s="188"/>
      <c r="V55" s="206" t="s">
        <v>257</v>
      </c>
      <c r="W55" s="195">
        <v>1014</v>
      </c>
      <c r="X55" s="195">
        <v>388</v>
      </c>
      <c r="Y55" s="195">
        <v>1710</v>
      </c>
      <c r="Z55" s="195">
        <v>692</v>
      </c>
      <c r="AA55" s="195">
        <v>1891</v>
      </c>
      <c r="AB55" s="195">
        <v>770</v>
      </c>
      <c r="AC55" s="195">
        <v>949</v>
      </c>
      <c r="AD55" s="195">
        <v>381</v>
      </c>
      <c r="AE55" s="195">
        <v>459</v>
      </c>
      <c r="AF55" s="595"/>
      <c r="AG55" s="195">
        <v>199</v>
      </c>
      <c r="AH55" s="142">
        <f>+W55+Y55+AA55+AC55+AE55</f>
        <v>6023</v>
      </c>
      <c r="AI55" s="142">
        <f>+X55+Z55+AB55+AD55+AG55</f>
        <v>2430</v>
      </c>
      <c r="AJ55" s="195"/>
      <c r="AK55" s="595"/>
      <c r="AL55" s="195"/>
      <c r="AM55" s="195"/>
      <c r="AN55" s="582"/>
      <c r="AO55" s="196"/>
      <c r="AQ55" s="229" t="s">
        <v>257</v>
      </c>
      <c r="AR55" s="31">
        <v>266</v>
      </c>
      <c r="AS55" s="31">
        <v>266</v>
      </c>
      <c r="AT55" s="31">
        <v>269</v>
      </c>
      <c r="AU55" s="31">
        <v>256</v>
      </c>
      <c r="AV55" s="31">
        <v>258</v>
      </c>
      <c r="AW55" s="230">
        <f t="shared" si="46"/>
        <v>1315</v>
      </c>
      <c r="AX55" s="230"/>
      <c r="AY55" s="230"/>
      <c r="AZ55" s="195">
        <v>1137</v>
      </c>
      <c r="BA55" s="195">
        <v>32</v>
      </c>
      <c r="BB55" s="192">
        <v>1169</v>
      </c>
      <c r="BC55" s="188">
        <v>259</v>
      </c>
      <c r="BD55" s="75"/>
      <c r="BE55" s="229" t="s">
        <v>257</v>
      </c>
      <c r="BF55" s="186">
        <v>466</v>
      </c>
      <c r="BG55" s="186">
        <v>349</v>
      </c>
      <c r="BH55" s="186">
        <v>175</v>
      </c>
      <c r="BI55" s="186">
        <v>1</v>
      </c>
      <c r="BJ55" s="358">
        <f t="shared" si="47"/>
        <v>991</v>
      </c>
      <c r="BK55" s="358"/>
      <c r="BL55" s="241">
        <v>21</v>
      </c>
      <c r="BM55" s="240">
        <v>3</v>
      </c>
    </row>
    <row r="56" spans="1:65" s="13" customFormat="1" ht="14.25" customHeight="1">
      <c r="A56" s="185" t="s">
        <v>20</v>
      </c>
      <c r="B56" s="140"/>
      <c r="C56" s="140"/>
      <c r="D56" s="140"/>
      <c r="E56" s="140"/>
      <c r="F56" s="140"/>
      <c r="G56" s="140"/>
      <c r="H56" s="140"/>
      <c r="I56" s="140"/>
      <c r="J56" s="140"/>
      <c r="K56" s="629"/>
      <c r="L56" s="140"/>
      <c r="M56" s="142">
        <f>+B56+D56+F56+H56+J56</f>
        <v>0</v>
      </c>
      <c r="N56" s="142">
        <f>+C56+E56+G56+I56+L56</f>
        <v>0</v>
      </c>
      <c r="O56" s="140"/>
      <c r="P56" s="574"/>
      <c r="Q56" s="140"/>
      <c r="R56" s="140"/>
      <c r="S56" s="579"/>
      <c r="T56" s="141"/>
      <c r="V56" s="203" t="s">
        <v>20</v>
      </c>
      <c r="W56" s="195"/>
      <c r="X56" s="195"/>
      <c r="Y56" s="195"/>
      <c r="Z56" s="195"/>
      <c r="AA56" s="195"/>
      <c r="AB56" s="195"/>
      <c r="AC56" s="195"/>
      <c r="AD56" s="195"/>
      <c r="AE56" s="195"/>
      <c r="AF56" s="595"/>
      <c r="AG56" s="195"/>
      <c r="AH56" s="142">
        <f>+W56+Y56+AA56+AC56+AE56</f>
        <v>0</v>
      </c>
      <c r="AI56" s="142">
        <f>+X56+Z56+AB56+AD56+AG56</f>
        <v>0</v>
      </c>
      <c r="AJ56" s="195"/>
      <c r="AK56" s="595"/>
      <c r="AL56" s="195"/>
      <c r="AM56" s="195"/>
      <c r="AN56" s="582"/>
      <c r="AO56" s="196"/>
      <c r="AQ56" s="228" t="s">
        <v>20</v>
      </c>
      <c r="AR56" s="195"/>
      <c r="AS56" s="195"/>
      <c r="AT56" s="195"/>
      <c r="AU56" s="195"/>
      <c r="AV56" s="195"/>
      <c r="AW56" s="230">
        <f t="shared" si="46"/>
        <v>0</v>
      </c>
      <c r="AX56" s="230"/>
      <c r="AY56" s="230"/>
      <c r="AZ56" s="195"/>
      <c r="BA56" s="195"/>
      <c r="BB56" s="192"/>
      <c r="BC56" s="141"/>
      <c r="BD56" s="75"/>
      <c r="BE56" s="228" t="s">
        <v>20</v>
      </c>
      <c r="BF56" s="186"/>
      <c r="BG56" s="186"/>
      <c r="BH56" s="186"/>
      <c r="BI56" s="186"/>
      <c r="BJ56" s="358">
        <f t="shared" si="47"/>
        <v>0</v>
      </c>
      <c r="BK56" s="358"/>
      <c r="BL56" s="239"/>
      <c r="BM56" s="240"/>
    </row>
    <row r="57" spans="1:65" s="74" customFormat="1" ht="14.25" customHeight="1">
      <c r="A57" s="187" t="s">
        <v>260</v>
      </c>
      <c r="B57" s="142">
        <v>23188</v>
      </c>
      <c r="C57" s="142">
        <v>11109</v>
      </c>
      <c r="D57" s="142">
        <v>15685</v>
      </c>
      <c r="E57" s="142">
        <v>7461</v>
      </c>
      <c r="F57" s="142">
        <v>13763</v>
      </c>
      <c r="G57" s="142">
        <v>6587</v>
      </c>
      <c r="H57" s="142">
        <v>9754</v>
      </c>
      <c r="I57" s="142">
        <v>4921</v>
      </c>
      <c r="J57" s="142">
        <v>7583</v>
      </c>
      <c r="K57" s="346"/>
      <c r="L57" s="142">
        <v>3743</v>
      </c>
      <c r="M57" s="142">
        <f>+B57+D57+F57+H57+J57</f>
        <v>69973</v>
      </c>
      <c r="N57" s="142">
        <f>+C57+E57+G57+I57+L57</f>
        <v>33821</v>
      </c>
      <c r="O57" s="142"/>
      <c r="P57" s="346"/>
      <c r="Q57" s="142"/>
      <c r="R57" s="142"/>
      <c r="S57" s="601"/>
      <c r="T57" s="188"/>
      <c r="V57" s="206" t="s">
        <v>260</v>
      </c>
      <c r="W57" s="195">
        <v>6145</v>
      </c>
      <c r="X57" s="195">
        <v>2843</v>
      </c>
      <c r="Y57" s="195">
        <v>4508</v>
      </c>
      <c r="Z57" s="195">
        <v>1977</v>
      </c>
      <c r="AA57" s="195">
        <v>4046</v>
      </c>
      <c r="AB57" s="195">
        <v>1856</v>
      </c>
      <c r="AC57" s="195">
        <v>1687</v>
      </c>
      <c r="AD57" s="195">
        <v>803</v>
      </c>
      <c r="AE57" s="195">
        <v>1228</v>
      </c>
      <c r="AF57" s="595"/>
      <c r="AG57" s="195">
        <v>590</v>
      </c>
      <c r="AH57" s="142">
        <f>+W57+Y57+AA57+AC57+AE57</f>
        <v>17614</v>
      </c>
      <c r="AI57" s="142">
        <f>+X57+Z57+AB57+AD57+AG57</f>
        <v>8069</v>
      </c>
      <c r="AJ57" s="195"/>
      <c r="AK57" s="595"/>
      <c r="AL57" s="195"/>
      <c r="AM57" s="195"/>
      <c r="AN57" s="582"/>
      <c r="AO57" s="196"/>
      <c r="AQ57" s="229" t="s">
        <v>260</v>
      </c>
      <c r="AR57" s="31">
        <v>434</v>
      </c>
      <c r="AS57" s="31">
        <v>407</v>
      </c>
      <c r="AT57" s="31">
        <v>388</v>
      </c>
      <c r="AU57" s="31">
        <v>311</v>
      </c>
      <c r="AV57" s="31">
        <v>294</v>
      </c>
      <c r="AW57" s="230">
        <f t="shared" si="46"/>
        <v>1834</v>
      </c>
      <c r="AX57" s="230"/>
      <c r="AY57" s="230"/>
      <c r="AZ57" s="142">
        <v>987</v>
      </c>
      <c r="BA57" s="195">
        <v>386</v>
      </c>
      <c r="BB57" s="192">
        <v>1373</v>
      </c>
      <c r="BC57" s="188">
        <v>324</v>
      </c>
      <c r="BD57" s="75"/>
      <c r="BE57" s="229" t="s">
        <v>260</v>
      </c>
      <c r="BF57" s="186">
        <v>499</v>
      </c>
      <c r="BG57" s="186">
        <v>753</v>
      </c>
      <c r="BH57" s="186">
        <v>224</v>
      </c>
      <c r="BI57" s="186">
        <v>0</v>
      </c>
      <c r="BJ57" s="358">
        <f t="shared" si="47"/>
        <v>1476</v>
      </c>
      <c r="BK57" s="380"/>
      <c r="BL57" s="241">
        <v>81</v>
      </c>
      <c r="BM57" s="240">
        <v>19</v>
      </c>
    </row>
    <row r="58" spans="1:65" s="74" customFormat="1" ht="14.25" customHeight="1">
      <c r="A58" s="187" t="s">
        <v>249</v>
      </c>
      <c r="B58" s="142">
        <v>13745</v>
      </c>
      <c r="C58" s="142">
        <v>6430</v>
      </c>
      <c r="D58" s="142">
        <v>9658</v>
      </c>
      <c r="E58" s="142">
        <v>4510</v>
      </c>
      <c r="F58" s="142">
        <v>9894</v>
      </c>
      <c r="G58" s="142">
        <v>4886</v>
      </c>
      <c r="H58" s="142">
        <v>7373</v>
      </c>
      <c r="I58" s="142">
        <v>3727</v>
      </c>
      <c r="J58" s="142">
        <v>5705</v>
      </c>
      <c r="K58" s="346"/>
      <c r="L58" s="142">
        <v>2819</v>
      </c>
      <c r="M58" s="142">
        <f>+B58+D58+F58+H58+J58</f>
        <v>46375</v>
      </c>
      <c r="N58" s="142">
        <f>+C58+E58+G58+I58+L58</f>
        <v>22372</v>
      </c>
      <c r="O58" s="142"/>
      <c r="P58" s="346"/>
      <c r="Q58" s="142"/>
      <c r="R58" s="142"/>
      <c r="S58" s="601"/>
      <c r="T58" s="188"/>
      <c r="V58" s="206" t="s">
        <v>249</v>
      </c>
      <c r="W58" s="195">
        <v>4058</v>
      </c>
      <c r="X58" s="195">
        <v>1756</v>
      </c>
      <c r="Y58" s="195">
        <v>3271</v>
      </c>
      <c r="Z58" s="195">
        <v>1417</v>
      </c>
      <c r="AA58" s="195">
        <v>3837</v>
      </c>
      <c r="AB58" s="195">
        <v>1835</v>
      </c>
      <c r="AC58" s="195">
        <v>1771</v>
      </c>
      <c r="AD58" s="195">
        <v>865</v>
      </c>
      <c r="AE58" s="195">
        <v>1386</v>
      </c>
      <c r="AF58" s="595"/>
      <c r="AG58" s="195">
        <v>700</v>
      </c>
      <c r="AH58" s="142">
        <f>+W58+Y58+AA58+AC58+AE58</f>
        <v>14323</v>
      </c>
      <c r="AI58" s="142">
        <f>+X58+Z58+AB58+AD58+AG58</f>
        <v>6573</v>
      </c>
      <c r="AJ58" s="195"/>
      <c r="AK58" s="595"/>
      <c r="AL58" s="195"/>
      <c r="AM58" s="195"/>
      <c r="AN58" s="582"/>
      <c r="AO58" s="196"/>
      <c r="AQ58" s="229" t="s">
        <v>249</v>
      </c>
      <c r="AR58" s="195">
        <v>279</v>
      </c>
      <c r="AS58" s="195">
        <v>257</v>
      </c>
      <c r="AT58" s="195">
        <v>271</v>
      </c>
      <c r="AU58" s="195">
        <v>200</v>
      </c>
      <c r="AV58" s="195">
        <v>191</v>
      </c>
      <c r="AW58" s="230">
        <f t="shared" si="46"/>
        <v>1198</v>
      </c>
      <c r="AX58" s="230"/>
      <c r="AY58" s="230"/>
      <c r="AZ58" s="142">
        <v>411</v>
      </c>
      <c r="BA58" s="195">
        <v>694</v>
      </c>
      <c r="BB58" s="192">
        <v>1105</v>
      </c>
      <c r="BC58" s="188">
        <v>241</v>
      </c>
      <c r="BD58" s="75"/>
      <c r="BE58" s="229" t="s">
        <v>249</v>
      </c>
      <c r="BF58" s="186">
        <v>298</v>
      </c>
      <c r="BG58" s="186">
        <v>556</v>
      </c>
      <c r="BH58" s="186">
        <v>84</v>
      </c>
      <c r="BI58" s="186">
        <v>0</v>
      </c>
      <c r="BJ58" s="358">
        <f t="shared" si="47"/>
        <v>938</v>
      </c>
      <c r="BK58" s="69"/>
      <c r="BL58" s="241">
        <v>6</v>
      </c>
      <c r="BM58" s="240"/>
    </row>
    <row r="59" spans="1:65" s="74" customFormat="1" ht="14.25" customHeight="1">
      <c r="A59" s="187" t="s">
        <v>251</v>
      </c>
      <c r="B59" s="142">
        <v>13336</v>
      </c>
      <c r="C59" s="142">
        <v>6187</v>
      </c>
      <c r="D59" s="142">
        <v>9713</v>
      </c>
      <c r="E59" s="142">
        <v>4693</v>
      </c>
      <c r="F59" s="142">
        <v>9799</v>
      </c>
      <c r="G59" s="142">
        <v>4774</v>
      </c>
      <c r="H59" s="142">
        <v>7107</v>
      </c>
      <c r="I59" s="142">
        <v>3479</v>
      </c>
      <c r="J59" s="142">
        <v>6091</v>
      </c>
      <c r="K59" s="346"/>
      <c r="L59" s="142">
        <v>2956</v>
      </c>
      <c r="M59" s="142">
        <f>+B59+D59+F59+H59+J59</f>
        <v>46046</v>
      </c>
      <c r="N59" s="142">
        <f>+C59+E59+G59+I59+L59</f>
        <v>22089</v>
      </c>
      <c r="O59" s="142"/>
      <c r="P59" s="346"/>
      <c r="Q59" s="142"/>
      <c r="R59" s="142"/>
      <c r="S59" s="601"/>
      <c r="T59" s="188"/>
      <c r="V59" s="206" t="s">
        <v>251</v>
      </c>
      <c r="W59" s="195">
        <v>4899</v>
      </c>
      <c r="X59" s="195">
        <v>2147</v>
      </c>
      <c r="Y59" s="195">
        <v>3302</v>
      </c>
      <c r="Z59" s="195">
        <v>1471</v>
      </c>
      <c r="AA59" s="195">
        <v>3878</v>
      </c>
      <c r="AB59" s="195">
        <v>1803</v>
      </c>
      <c r="AC59" s="195">
        <v>1719</v>
      </c>
      <c r="AD59" s="195">
        <v>792</v>
      </c>
      <c r="AE59" s="195">
        <v>1512</v>
      </c>
      <c r="AF59" s="595"/>
      <c r="AG59" s="195">
        <v>682</v>
      </c>
      <c r="AH59" s="142">
        <f>+W59+Y59+AA59+AC59+AE59</f>
        <v>15310</v>
      </c>
      <c r="AI59" s="142">
        <f>+X59+Z59+AB59+AD59+AG59</f>
        <v>6895</v>
      </c>
      <c r="AJ59" s="195"/>
      <c r="AK59" s="595"/>
      <c r="AL59" s="195"/>
      <c r="AM59" s="195"/>
      <c r="AN59" s="582"/>
      <c r="AO59" s="196"/>
      <c r="AQ59" s="229" t="s">
        <v>251</v>
      </c>
      <c r="AR59" s="31">
        <v>269</v>
      </c>
      <c r="AS59" s="31">
        <v>247</v>
      </c>
      <c r="AT59" s="31">
        <v>260</v>
      </c>
      <c r="AU59" s="31">
        <v>206</v>
      </c>
      <c r="AV59" s="31">
        <v>196</v>
      </c>
      <c r="AW59" s="230">
        <f t="shared" si="46"/>
        <v>1178</v>
      </c>
      <c r="AX59" s="230"/>
      <c r="AY59" s="230"/>
      <c r="AZ59" s="142">
        <v>664</v>
      </c>
      <c r="BA59" s="195">
        <v>182</v>
      </c>
      <c r="BB59" s="192">
        <v>846</v>
      </c>
      <c r="BC59" s="188">
        <v>209</v>
      </c>
      <c r="BD59" s="75"/>
      <c r="BE59" s="229" t="s">
        <v>251</v>
      </c>
      <c r="BF59" s="186">
        <v>310</v>
      </c>
      <c r="BG59" s="186">
        <v>538</v>
      </c>
      <c r="BH59" s="186">
        <v>150</v>
      </c>
      <c r="BI59" s="186">
        <v>0</v>
      </c>
      <c r="BJ59" s="358">
        <f t="shared" si="47"/>
        <v>998</v>
      </c>
      <c r="BK59" s="358"/>
      <c r="BL59" s="241">
        <v>12</v>
      </c>
      <c r="BM59" s="240"/>
    </row>
    <row r="60" spans="1:65" s="74" customFormat="1" ht="14.25" customHeight="1">
      <c r="A60" s="187" t="s">
        <v>264</v>
      </c>
      <c r="B60" s="142">
        <v>723</v>
      </c>
      <c r="C60" s="142">
        <v>346</v>
      </c>
      <c r="D60" s="142">
        <v>781</v>
      </c>
      <c r="E60" s="142">
        <v>338</v>
      </c>
      <c r="F60" s="142">
        <v>799</v>
      </c>
      <c r="G60" s="142">
        <v>392</v>
      </c>
      <c r="H60" s="142">
        <v>596</v>
      </c>
      <c r="I60" s="142">
        <v>287</v>
      </c>
      <c r="J60" s="142">
        <v>578</v>
      </c>
      <c r="K60" s="346"/>
      <c r="L60" s="142">
        <v>281</v>
      </c>
      <c r="M60" s="142">
        <f>+B60+D60+F60+H60+J60</f>
        <v>3477</v>
      </c>
      <c r="N60" s="142">
        <f>+C60+E60+G60+I60+L60</f>
        <v>1644</v>
      </c>
      <c r="O60" s="142"/>
      <c r="P60" s="346"/>
      <c r="Q60" s="142"/>
      <c r="R60" s="142"/>
      <c r="S60" s="601"/>
      <c r="T60" s="188"/>
      <c r="V60" s="206" t="s">
        <v>264</v>
      </c>
      <c r="W60" s="195">
        <v>0</v>
      </c>
      <c r="X60" s="195">
        <v>0</v>
      </c>
      <c r="Y60" s="195">
        <v>299</v>
      </c>
      <c r="Z60" s="195">
        <v>110</v>
      </c>
      <c r="AA60" s="195">
        <v>263</v>
      </c>
      <c r="AB60" s="195">
        <v>104</v>
      </c>
      <c r="AC60" s="195">
        <v>0</v>
      </c>
      <c r="AD60" s="195">
        <v>0</v>
      </c>
      <c r="AE60" s="195">
        <v>59</v>
      </c>
      <c r="AF60" s="595"/>
      <c r="AG60" s="195">
        <v>26</v>
      </c>
      <c r="AH60" s="142">
        <f>+W60+Y60+AA60+AC60+AE60</f>
        <v>621</v>
      </c>
      <c r="AI60" s="142">
        <f>+X60+Z60+AB60+AD60+AG60</f>
        <v>240</v>
      </c>
      <c r="AJ60" s="195"/>
      <c r="AK60" s="595"/>
      <c r="AL60" s="195"/>
      <c r="AM60" s="195"/>
      <c r="AN60" s="582"/>
      <c r="AO60" s="196"/>
      <c r="AQ60" s="229" t="s">
        <v>264</v>
      </c>
      <c r="AR60" s="195">
        <v>20</v>
      </c>
      <c r="AS60" s="195">
        <v>20</v>
      </c>
      <c r="AT60" s="195">
        <v>22</v>
      </c>
      <c r="AU60" s="195">
        <v>19</v>
      </c>
      <c r="AV60" s="195">
        <v>19</v>
      </c>
      <c r="AW60" s="230">
        <f t="shared" si="46"/>
        <v>100</v>
      </c>
      <c r="AX60" s="230"/>
      <c r="AY60" s="230"/>
      <c r="AZ60" s="142">
        <v>88</v>
      </c>
      <c r="BA60" s="195">
        <v>4</v>
      </c>
      <c r="BB60" s="192">
        <v>92</v>
      </c>
      <c r="BC60" s="188">
        <v>17</v>
      </c>
      <c r="BD60" s="75"/>
      <c r="BE60" s="229" t="s">
        <v>264</v>
      </c>
      <c r="BF60" s="186">
        <v>72</v>
      </c>
      <c r="BG60" s="186">
        <v>14</v>
      </c>
      <c r="BH60" s="186">
        <v>3</v>
      </c>
      <c r="BI60" s="186">
        <v>0</v>
      </c>
      <c r="BJ60" s="358">
        <f t="shared" si="47"/>
        <v>89</v>
      </c>
      <c r="BK60" s="358"/>
      <c r="BL60" s="241">
        <v>0</v>
      </c>
      <c r="BM60" s="240"/>
    </row>
    <row r="61" spans="1:65" s="74" customFormat="1" ht="14.25" customHeight="1">
      <c r="A61" s="187" t="s">
        <v>253</v>
      </c>
      <c r="B61" s="142">
        <v>8972</v>
      </c>
      <c r="C61" s="142">
        <v>4359</v>
      </c>
      <c r="D61" s="142">
        <v>8087</v>
      </c>
      <c r="E61" s="142">
        <v>3782</v>
      </c>
      <c r="F61" s="142">
        <v>6754</v>
      </c>
      <c r="G61" s="142">
        <v>3223</v>
      </c>
      <c r="H61" s="142">
        <v>4351</v>
      </c>
      <c r="I61" s="142">
        <v>2169</v>
      </c>
      <c r="J61" s="142">
        <v>3529</v>
      </c>
      <c r="K61" s="346"/>
      <c r="L61" s="142">
        <v>1761</v>
      </c>
      <c r="M61" s="142">
        <f>+B61+D61+F61+H61+J61</f>
        <v>31693</v>
      </c>
      <c r="N61" s="142">
        <f>+C61+E61+G61+I61+L61</f>
        <v>15294</v>
      </c>
      <c r="O61" s="142"/>
      <c r="P61" s="346"/>
      <c r="Q61" s="142"/>
      <c r="R61" s="142"/>
      <c r="S61" s="601"/>
      <c r="T61" s="188"/>
      <c r="V61" s="206" t="s">
        <v>253</v>
      </c>
      <c r="W61" s="195">
        <v>744</v>
      </c>
      <c r="X61" s="195">
        <v>331</v>
      </c>
      <c r="Y61" s="195">
        <v>3000</v>
      </c>
      <c r="Z61" s="195">
        <v>1323</v>
      </c>
      <c r="AA61" s="195">
        <v>2210</v>
      </c>
      <c r="AB61" s="195">
        <v>975</v>
      </c>
      <c r="AC61" s="195">
        <v>298</v>
      </c>
      <c r="AD61" s="195">
        <v>145</v>
      </c>
      <c r="AE61" s="195">
        <v>651</v>
      </c>
      <c r="AF61" s="595"/>
      <c r="AG61" s="195">
        <v>300</v>
      </c>
      <c r="AH61" s="142">
        <f>+W61+Y61+AA61+AC61+AE61</f>
        <v>6903</v>
      </c>
      <c r="AI61" s="142">
        <f>+X61+Z61+AB61+AD61+AG61</f>
        <v>3074</v>
      </c>
      <c r="AJ61" s="195"/>
      <c r="AK61" s="595"/>
      <c r="AL61" s="195"/>
      <c r="AM61" s="195"/>
      <c r="AN61" s="582"/>
      <c r="AO61" s="196"/>
      <c r="AQ61" s="229" t="s">
        <v>253</v>
      </c>
      <c r="AR61" s="31">
        <v>207</v>
      </c>
      <c r="AS61" s="31">
        <v>220</v>
      </c>
      <c r="AT61" s="31">
        <v>210</v>
      </c>
      <c r="AU61" s="31">
        <v>178</v>
      </c>
      <c r="AV61" s="31">
        <v>172</v>
      </c>
      <c r="AW61" s="230">
        <f t="shared" si="46"/>
        <v>987</v>
      </c>
      <c r="AX61" s="230"/>
      <c r="AY61" s="230"/>
      <c r="AZ61" s="142">
        <v>514</v>
      </c>
      <c r="BA61" s="195">
        <v>189</v>
      </c>
      <c r="BB61" s="192">
        <v>703</v>
      </c>
      <c r="BC61" s="188">
        <v>185</v>
      </c>
      <c r="BD61" s="75"/>
      <c r="BE61" s="229" t="s">
        <v>253</v>
      </c>
      <c r="BF61" s="186">
        <v>220</v>
      </c>
      <c r="BG61" s="186">
        <v>362</v>
      </c>
      <c r="BH61" s="186">
        <v>106</v>
      </c>
      <c r="BI61" s="186">
        <v>0</v>
      </c>
      <c r="BJ61" s="358">
        <f t="shared" si="47"/>
        <v>688</v>
      </c>
      <c r="BK61" s="358"/>
      <c r="BL61" s="241">
        <v>4</v>
      </c>
      <c r="BM61" s="240"/>
    </row>
    <row r="62" spans="1:65" s="74" customFormat="1" ht="14.25" customHeight="1">
      <c r="A62" s="187" t="s">
        <v>255</v>
      </c>
      <c r="B62" s="142">
        <v>13634</v>
      </c>
      <c r="C62" s="142">
        <v>6714</v>
      </c>
      <c r="D62" s="142">
        <v>10183</v>
      </c>
      <c r="E62" s="142">
        <v>4978</v>
      </c>
      <c r="F62" s="142">
        <v>8915</v>
      </c>
      <c r="G62" s="142">
        <v>4462</v>
      </c>
      <c r="H62" s="142">
        <v>6153</v>
      </c>
      <c r="I62" s="142">
        <v>3120</v>
      </c>
      <c r="J62" s="142">
        <v>5792</v>
      </c>
      <c r="K62" s="346"/>
      <c r="L62" s="142">
        <v>2902</v>
      </c>
      <c r="M62" s="142">
        <f>+B62+D62+F62+H62+J62</f>
        <v>44677</v>
      </c>
      <c r="N62" s="142">
        <f>+C62+E62+G62+I62+L62</f>
        <v>22176</v>
      </c>
      <c r="O62" s="142"/>
      <c r="P62" s="346"/>
      <c r="Q62" s="142"/>
      <c r="R62" s="142"/>
      <c r="S62" s="601"/>
      <c r="T62" s="188"/>
      <c r="V62" s="206" t="s">
        <v>255</v>
      </c>
      <c r="W62" s="195">
        <v>570</v>
      </c>
      <c r="X62" s="195">
        <v>299</v>
      </c>
      <c r="Y62" s="195">
        <v>2774</v>
      </c>
      <c r="Z62" s="195">
        <v>1281</v>
      </c>
      <c r="AA62" s="195">
        <v>2369</v>
      </c>
      <c r="AB62" s="195">
        <v>1175</v>
      </c>
      <c r="AC62" s="195">
        <v>212</v>
      </c>
      <c r="AD62" s="195">
        <v>95</v>
      </c>
      <c r="AE62" s="195">
        <v>1318</v>
      </c>
      <c r="AF62" s="595"/>
      <c r="AG62" s="195">
        <v>622</v>
      </c>
      <c r="AH62" s="142">
        <f>+W62+Y62+AA62+AC62+AE62</f>
        <v>7243</v>
      </c>
      <c r="AI62" s="142">
        <f>+X62+Z62+AB62+AD62+AG62</f>
        <v>3472</v>
      </c>
      <c r="AJ62" s="195"/>
      <c r="AK62" s="595"/>
      <c r="AL62" s="195"/>
      <c r="AM62" s="195"/>
      <c r="AN62" s="582"/>
      <c r="AO62" s="196"/>
      <c r="AQ62" s="229" t="s">
        <v>255</v>
      </c>
      <c r="AR62" s="31">
        <v>299</v>
      </c>
      <c r="AS62" s="31">
        <v>293</v>
      </c>
      <c r="AT62" s="31">
        <v>282</v>
      </c>
      <c r="AU62" s="31">
        <v>248</v>
      </c>
      <c r="AV62" s="31">
        <v>238</v>
      </c>
      <c r="AW62" s="230">
        <f t="shared" si="46"/>
        <v>1360</v>
      </c>
      <c r="AX62" s="230"/>
      <c r="AY62" s="230"/>
      <c r="AZ62" s="142">
        <v>845</v>
      </c>
      <c r="BA62" s="195">
        <v>197</v>
      </c>
      <c r="BB62" s="192">
        <v>1042</v>
      </c>
      <c r="BC62" s="188">
        <v>267</v>
      </c>
      <c r="BD62" s="75"/>
      <c r="BE62" s="229" t="s">
        <v>255</v>
      </c>
      <c r="BF62" s="186">
        <v>227</v>
      </c>
      <c r="BG62" s="186">
        <v>614</v>
      </c>
      <c r="BH62" s="186">
        <v>160</v>
      </c>
      <c r="BI62" s="186">
        <v>0</v>
      </c>
      <c r="BJ62" s="358">
        <f t="shared" si="47"/>
        <v>1001</v>
      </c>
      <c r="BK62" s="358"/>
      <c r="BL62" s="241">
        <v>36</v>
      </c>
      <c r="BM62" s="240">
        <v>10</v>
      </c>
    </row>
    <row r="63" spans="1:65" s="13" customFormat="1" ht="14.25" customHeight="1">
      <c r="A63" s="185" t="s">
        <v>21</v>
      </c>
      <c r="B63" s="140"/>
      <c r="C63" s="140"/>
      <c r="D63" s="140"/>
      <c r="E63" s="140"/>
      <c r="F63" s="140"/>
      <c r="G63" s="140"/>
      <c r="H63" s="140"/>
      <c r="I63" s="140"/>
      <c r="J63" s="140"/>
      <c r="K63" s="629"/>
      <c r="L63" s="140"/>
      <c r="M63" s="142">
        <f>+B63+D63+F63+H63+J63</f>
        <v>0</v>
      </c>
      <c r="N63" s="142">
        <f>+C63+E63+G63+I63+L63</f>
        <v>0</v>
      </c>
      <c r="O63" s="140"/>
      <c r="P63" s="574"/>
      <c r="Q63" s="140"/>
      <c r="R63" s="140"/>
      <c r="S63" s="579"/>
      <c r="T63" s="141"/>
      <c r="V63" s="203" t="s">
        <v>21</v>
      </c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142">
        <f>+W63+Y63+AA63+AC63+AE63</f>
        <v>0</v>
      </c>
      <c r="AI63" s="142">
        <f>+X63+Z63+AB63+AD63+AG63</f>
        <v>0</v>
      </c>
      <c r="AJ63" s="22"/>
      <c r="AK63" s="22"/>
      <c r="AL63" s="22"/>
      <c r="AM63" s="22"/>
      <c r="AN63" s="584"/>
      <c r="AO63" s="207"/>
      <c r="AQ63" s="228" t="s">
        <v>21</v>
      </c>
      <c r="AR63" s="211"/>
      <c r="AS63" s="211"/>
      <c r="AT63" s="211"/>
      <c r="AU63" s="211"/>
      <c r="AV63" s="192"/>
      <c r="AW63" s="230">
        <f t="shared" si="46"/>
        <v>0</v>
      </c>
      <c r="AX63" s="230"/>
      <c r="AY63" s="230"/>
      <c r="AZ63" s="192"/>
      <c r="BA63" s="192"/>
      <c r="BB63" s="192"/>
      <c r="BC63" s="141"/>
      <c r="BD63" s="75"/>
      <c r="BE63" s="228" t="s">
        <v>21</v>
      </c>
      <c r="BF63" s="186"/>
      <c r="BG63" s="186"/>
      <c r="BH63" s="186"/>
      <c r="BI63" s="186"/>
      <c r="BJ63" s="358">
        <f t="shared" si="47"/>
        <v>0</v>
      </c>
      <c r="BK63" s="358"/>
      <c r="BL63" s="239"/>
      <c r="BM63" s="240"/>
    </row>
    <row r="64" spans="1:65" s="74" customFormat="1" ht="14.25" customHeight="1">
      <c r="A64" s="187" t="s">
        <v>269</v>
      </c>
      <c r="B64" s="142">
        <v>22201</v>
      </c>
      <c r="C64" s="142">
        <v>11819</v>
      </c>
      <c r="D64" s="142">
        <v>11624</v>
      </c>
      <c r="E64" s="142">
        <v>6546</v>
      </c>
      <c r="F64" s="142">
        <v>7127</v>
      </c>
      <c r="G64" s="142">
        <v>4111</v>
      </c>
      <c r="H64" s="142">
        <v>4258</v>
      </c>
      <c r="I64" s="142">
        <v>2502</v>
      </c>
      <c r="J64" s="142">
        <v>2903</v>
      </c>
      <c r="K64" s="346"/>
      <c r="L64" s="142">
        <v>1653</v>
      </c>
      <c r="M64" s="142">
        <f>+B64+D64+F64+H64+J64</f>
        <v>48113</v>
      </c>
      <c r="N64" s="142">
        <f>+C64+E64+G64+I64+L64</f>
        <v>26631</v>
      </c>
      <c r="O64" s="142"/>
      <c r="P64" s="346"/>
      <c r="Q64" s="142"/>
      <c r="R64" s="142"/>
      <c r="S64" s="601"/>
      <c r="T64" s="188"/>
      <c r="V64" s="206" t="s">
        <v>269</v>
      </c>
      <c r="W64" s="195">
        <v>1324</v>
      </c>
      <c r="X64" s="195">
        <v>696</v>
      </c>
      <c r="Y64" s="195">
        <v>1610</v>
      </c>
      <c r="Z64" s="195">
        <v>875</v>
      </c>
      <c r="AA64" s="195">
        <v>1221</v>
      </c>
      <c r="AB64" s="195">
        <v>674</v>
      </c>
      <c r="AC64" s="195">
        <v>271</v>
      </c>
      <c r="AD64" s="195">
        <v>158</v>
      </c>
      <c r="AE64" s="195">
        <v>313</v>
      </c>
      <c r="AF64" s="595"/>
      <c r="AG64" s="195">
        <v>169</v>
      </c>
      <c r="AH64" s="142">
        <f>+W64+Y64+AA64+AC64+AE64</f>
        <v>4739</v>
      </c>
      <c r="AI64" s="142">
        <f>+X64+Z64+AB64+AD64+AG64</f>
        <v>2572</v>
      </c>
      <c r="AJ64" s="195"/>
      <c r="AK64" s="595"/>
      <c r="AL64" s="195"/>
      <c r="AM64" s="195"/>
      <c r="AN64" s="582"/>
      <c r="AO64" s="196"/>
      <c r="AQ64" s="229" t="s">
        <v>269</v>
      </c>
      <c r="AR64" s="192">
        <v>339</v>
      </c>
      <c r="AS64" s="192">
        <v>291</v>
      </c>
      <c r="AT64" s="192">
        <v>241</v>
      </c>
      <c r="AU64" s="192">
        <v>170</v>
      </c>
      <c r="AV64" s="192">
        <v>118</v>
      </c>
      <c r="AW64" s="230">
        <f t="shared" si="46"/>
        <v>1159</v>
      </c>
      <c r="AX64" s="230"/>
      <c r="AY64" s="230"/>
      <c r="AZ64" s="192">
        <v>519</v>
      </c>
      <c r="BA64" s="192">
        <v>36</v>
      </c>
      <c r="BB64" s="192">
        <v>555</v>
      </c>
      <c r="BC64" s="188">
        <v>318</v>
      </c>
      <c r="BD64" s="75"/>
      <c r="BE64" s="229" t="s">
        <v>269</v>
      </c>
      <c r="BF64" s="186">
        <v>225</v>
      </c>
      <c r="BG64" s="186">
        <v>377</v>
      </c>
      <c r="BH64" s="186">
        <v>379</v>
      </c>
      <c r="BI64" s="186">
        <v>60</v>
      </c>
      <c r="BJ64" s="358">
        <f t="shared" si="47"/>
        <v>1041</v>
      </c>
      <c r="BK64" s="358"/>
      <c r="BL64" s="241">
        <v>99</v>
      </c>
      <c r="BM64" s="240">
        <v>14</v>
      </c>
    </row>
    <row r="65" spans="1:65" s="74" customFormat="1" ht="14.25" customHeight="1">
      <c r="A65" s="187" t="s">
        <v>271</v>
      </c>
      <c r="B65" s="142">
        <v>14395</v>
      </c>
      <c r="C65" s="142">
        <v>7288</v>
      </c>
      <c r="D65" s="142">
        <v>7413</v>
      </c>
      <c r="E65" s="142">
        <v>3808</v>
      </c>
      <c r="F65" s="142">
        <v>4626</v>
      </c>
      <c r="G65" s="142">
        <v>2428</v>
      </c>
      <c r="H65" s="142">
        <v>2390</v>
      </c>
      <c r="I65" s="142">
        <v>1180</v>
      </c>
      <c r="J65" s="142">
        <v>1409</v>
      </c>
      <c r="K65" s="346"/>
      <c r="L65" s="142">
        <v>648</v>
      </c>
      <c r="M65" s="142">
        <f>+B65+D65+F65+H65+J65</f>
        <v>30233</v>
      </c>
      <c r="N65" s="142">
        <f>+C65+E65+G65+I65+L65</f>
        <v>15352</v>
      </c>
      <c r="O65" s="142"/>
      <c r="P65" s="346"/>
      <c r="Q65" s="142"/>
      <c r="R65" s="142"/>
      <c r="S65" s="601"/>
      <c r="T65" s="188"/>
      <c r="V65" s="206" t="s">
        <v>271</v>
      </c>
      <c r="W65" s="195">
        <v>3952</v>
      </c>
      <c r="X65" s="195">
        <v>1994</v>
      </c>
      <c r="Y65" s="195">
        <v>2033</v>
      </c>
      <c r="Z65" s="195">
        <v>1031</v>
      </c>
      <c r="AA65" s="195">
        <v>983</v>
      </c>
      <c r="AB65" s="195">
        <v>516</v>
      </c>
      <c r="AC65" s="195">
        <v>453</v>
      </c>
      <c r="AD65" s="195">
        <v>230</v>
      </c>
      <c r="AE65" s="195">
        <v>229</v>
      </c>
      <c r="AF65" s="595"/>
      <c r="AG65" s="195">
        <v>89</v>
      </c>
      <c r="AH65" s="142">
        <f>+W65+Y65+AA65+AC65+AE65</f>
        <v>7650</v>
      </c>
      <c r="AI65" s="142">
        <f>+X65+Z65+AB65+AD65+AG65</f>
        <v>3860</v>
      </c>
      <c r="AJ65" s="195"/>
      <c r="AK65" s="595"/>
      <c r="AL65" s="195"/>
      <c r="AM65" s="195"/>
      <c r="AN65" s="582"/>
      <c r="AO65" s="196"/>
      <c r="AQ65" s="229" t="s">
        <v>271</v>
      </c>
      <c r="AR65" s="31">
        <v>251</v>
      </c>
      <c r="AS65" s="31">
        <v>226</v>
      </c>
      <c r="AT65" s="31">
        <v>201</v>
      </c>
      <c r="AU65" s="31">
        <v>149</v>
      </c>
      <c r="AV65" s="31">
        <v>109</v>
      </c>
      <c r="AW65" s="230">
        <f t="shared" si="46"/>
        <v>936</v>
      </c>
      <c r="AX65" s="230"/>
      <c r="AY65" s="230"/>
      <c r="AZ65" s="192">
        <v>375</v>
      </c>
      <c r="BA65" s="192">
        <v>133</v>
      </c>
      <c r="BB65" s="192">
        <v>508</v>
      </c>
      <c r="BC65" s="188">
        <v>237</v>
      </c>
      <c r="BD65" s="75"/>
      <c r="BE65" s="229" t="s">
        <v>271</v>
      </c>
      <c r="BF65" s="186">
        <v>89</v>
      </c>
      <c r="BG65" s="186">
        <v>343</v>
      </c>
      <c r="BH65" s="186">
        <v>147</v>
      </c>
      <c r="BI65" s="186">
        <v>3</v>
      </c>
      <c r="BJ65" s="358">
        <f t="shared" si="47"/>
        <v>582</v>
      </c>
      <c r="BK65" s="358"/>
      <c r="BL65" s="241">
        <v>20</v>
      </c>
      <c r="BM65" s="240">
        <v>2</v>
      </c>
    </row>
    <row r="66" spans="1:65" ht="14.25" customHeight="1">
      <c r="A66" s="187" t="s">
        <v>274</v>
      </c>
      <c r="B66" s="142">
        <v>8413</v>
      </c>
      <c r="C66" s="142">
        <v>4599</v>
      </c>
      <c r="D66" s="142">
        <v>3236</v>
      </c>
      <c r="E66" s="142">
        <v>1937</v>
      </c>
      <c r="F66" s="142">
        <v>2110</v>
      </c>
      <c r="G66" s="142">
        <v>1330</v>
      </c>
      <c r="H66" s="142">
        <v>1137</v>
      </c>
      <c r="I66" s="142">
        <v>683</v>
      </c>
      <c r="J66" s="142">
        <v>725</v>
      </c>
      <c r="K66" s="346"/>
      <c r="L66" s="142">
        <v>456</v>
      </c>
      <c r="M66" s="142">
        <f>+B66+D66+F66+H66+J66</f>
        <v>15621</v>
      </c>
      <c r="N66" s="142">
        <f>+C66+E66+G66+I66+L66</f>
        <v>9005</v>
      </c>
      <c r="O66" s="142"/>
      <c r="P66" s="346"/>
      <c r="Q66" s="142"/>
      <c r="R66" s="142"/>
      <c r="S66" s="601"/>
      <c r="T66" s="188"/>
      <c r="V66" s="206" t="s">
        <v>274</v>
      </c>
      <c r="W66" s="195">
        <v>2753</v>
      </c>
      <c r="X66" s="195">
        <v>1512</v>
      </c>
      <c r="Y66" s="195">
        <v>783</v>
      </c>
      <c r="Z66" s="195">
        <v>447</v>
      </c>
      <c r="AA66" s="195">
        <v>483</v>
      </c>
      <c r="AB66" s="195">
        <v>290</v>
      </c>
      <c r="AC66" s="195">
        <v>120</v>
      </c>
      <c r="AD66" s="195">
        <v>77</v>
      </c>
      <c r="AE66" s="195">
        <v>20</v>
      </c>
      <c r="AF66" s="595"/>
      <c r="AG66" s="195">
        <v>10</v>
      </c>
      <c r="AH66" s="142">
        <f>+W66+Y66+AA66+AC66+AE66</f>
        <v>4159</v>
      </c>
      <c r="AI66" s="142">
        <f>+X66+Z66+AB66+AD66+AG66</f>
        <v>2336</v>
      </c>
      <c r="AJ66" s="195"/>
      <c r="AK66" s="595"/>
      <c r="AL66" s="195"/>
      <c r="AM66" s="195"/>
      <c r="AN66" s="582"/>
      <c r="AO66" s="196"/>
      <c r="AQ66" s="229" t="s">
        <v>274</v>
      </c>
      <c r="AR66" s="31">
        <v>154</v>
      </c>
      <c r="AS66" s="31">
        <v>134</v>
      </c>
      <c r="AT66" s="31">
        <v>104</v>
      </c>
      <c r="AU66" s="31">
        <v>64</v>
      </c>
      <c r="AV66" s="31">
        <v>44</v>
      </c>
      <c r="AW66" s="230">
        <f t="shared" si="46"/>
        <v>500</v>
      </c>
      <c r="AX66" s="230"/>
      <c r="AY66" s="230"/>
      <c r="AZ66" s="192">
        <v>201</v>
      </c>
      <c r="BA66" s="192">
        <v>21</v>
      </c>
      <c r="BB66" s="192">
        <v>222</v>
      </c>
      <c r="BC66" s="188">
        <v>145</v>
      </c>
      <c r="BD66" s="75"/>
      <c r="BE66" s="229" t="s">
        <v>274</v>
      </c>
      <c r="BF66" s="186">
        <v>34</v>
      </c>
      <c r="BG66" s="186">
        <v>145</v>
      </c>
      <c r="BH66" s="186">
        <v>147</v>
      </c>
      <c r="BI66" s="186">
        <v>0</v>
      </c>
      <c r="BJ66" s="358">
        <f t="shared" si="47"/>
        <v>326</v>
      </c>
      <c r="BK66" s="358"/>
      <c r="BL66" s="241">
        <v>4</v>
      </c>
      <c r="BM66" s="240"/>
    </row>
    <row r="67" spans="1:65" ht="14.25" customHeight="1" thickBot="1">
      <c r="A67" s="189" t="s">
        <v>275</v>
      </c>
      <c r="B67" s="190">
        <v>10052</v>
      </c>
      <c r="C67" s="190">
        <v>5230</v>
      </c>
      <c r="D67" s="190">
        <v>5924</v>
      </c>
      <c r="E67" s="190">
        <v>3221</v>
      </c>
      <c r="F67" s="190">
        <v>4069</v>
      </c>
      <c r="G67" s="190">
        <v>2196</v>
      </c>
      <c r="H67" s="190">
        <v>2665</v>
      </c>
      <c r="I67" s="190">
        <v>1500</v>
      </c>
      <c r="J67" s="190">
        <v>1765</v>
      </c>
      <c r="K67" s="507"/>
      <c r="L67" s="190">
        <v>1017</v>
      </c>
      <c r="M67" s="190">
        <f>+B67+D67+F67+H67+J67</f>
        <v>24475</v>
      </c>
      <c r="N67" s="190">
        <f>+C67+E67+G67+I67+L67</f>
        <v>13164</v>
      </c>
      <c r="O67" s="190"/>
      <c r="P67" s="507"/>
      <c r="Q67" s="190"/>
      <c r="R67" s="190"/>
      <c r="S67" s="602"/>
      <c r="T67" s="191"/>
      <c r="V67" s="208" t="s">
        <v>275</v>
      </c>
      <c r="W67" s="209">
        <v>1363</v>
      </c>
      <c r="X67" s="209">
        <v>678</v>
      </c>
      <c r="Y67" s="209">
        <v>1043</v>
      </c>
      <c r="Z67" s="209">
        <v>552</v>
      </c>
      <c r="AA67" s="209">
        <v>700</v>
      </c>
      <c r="AB67" s="209">
        <v>373</v>
      </c>
      <c r="AC67" s="209">
        <v>333</v>
      </c>
      <c r="AD67" s="209">
        <v>170</v>
      </c>
      <c r="AE67" s="209">
        <v>210</v>
      </c>
      <c r="AF67" s="596"/>
      <c r="AG67" s="209">
        <v>95</v>
      </c>
      <c r="AH67" s="190">
        <f>+W67+Y67+AA67+AC67+AE67</f>
        <v>3649</v>
      </c>
      <c r="AI67" s="190">
        <f>+X67+Z67+AB67+AD67+AG67</f>
        <v>1868</v>
      </c>
      <c r="AJ67" s="209"/>
      <c r="AK67" s="596"/>
      <c r="AL67" s="209"/>
      <c r="AM67" s="209"/>
      <c r="AN67" s="585"/>
      <c r="AO67" s="210"/>
      <c r="AQ67" s="208" t="s">
        <v>275</v>
      </c>
      <c r="AR67" s="238">
        <v>216</v>
      </c>
      <c r="AS67" s="238">
        <v>178</v>
      </c>
      <c r="AT67" s="238">
        <v>155</v>
      </c>
      <c r="AU67" s="238">
        <v>123</v>
      </c>
      <c r="AV67" s="238">
        <v>96</v>
      </c>
      <c r="AW67" s="231">
        <f t="shared" si="46"/>
        <v>768</v>
      </c>
      <c r="AX67" s="231"/>
      <c r="AY67" s="231"/>
      <c r="AZ67" s="232">
        <v>238</v>
      </c>
      <c r="BA67" s="232">
        <v>146</v>
      </c>
      <c r="BB67" s="233">
        <v>384</v>
      </c>
      <c r="BC67" s="234">
        <v>193</v>
      </c>
      <c r="BD67" s="75"/>
      <c r="BE67" s="237" t="s">
        <v>275</v>
      </c>
      <c r="BF67" s="242">
        <v>81</v>
      </c>
      <c r="BG67" s="242">
        <v>239</v>
      </c>
      <c r="BH67" s="242">
        <v>232</v>
      </c>
      <c r="BI67" s="242">
        <v>0</v>
      </c>
      <c r="BJ67" s="360">
        <f t="shared" si="47"/>
        <v>552</v>
      </c>
      <c r="BK67" s="360"/>
      <c r="BL67" s="243">
        <v>5</v>
      </c>
      <c r="BM67" s="244"/>
    </row>
    <row r="68" spans="1:65" s="19" customFormat="1" ht="17.25" customHeight="1">
      <c r="A68" s="703" t="s">
        <v>417</v>
      </c>
      <c r="B68" s="703"/>
      <c r="C68" s="703"/>
      <c r="D68" s="703"/>
      <c r="E68" s="703"/>
      <c r="F68" s="703"/>
      <c r="G68" s="703"/>
      <c r="H68" s="703"/>
      <c r="I68" s="703"/>
      <c r="J68" s="703"/>
      <c r="K68" s="703"/>
      <c r="L68" s="703"/>
      <c r="M68" s="703"/>
      <c r="N68" s="703"/>
      <c r="O68" s="703"/>
      <c r="P68" s="703"/>
      <c r="Q68" s="703"/>
      <c r="R68" s="703"/>
      <c r="S68" s="703"/>
      <c r="T68" s="703"/>
      <c r="V68" s="703" t="s">
        <v>420</v>
      </c>
      <c r="W68" s="703"/>
      <c r="X68" s="703"/>
      <c r="Y68" s="703"/>
      <c r="Z68" s="703"/>
      <c r="AA68" s="703"/>
      <c r="AB68" s="703"/>
      <c r="AC68" s="703"/>
      <c r="AD68" s="703"/>
      <c r="AE68" s="703"/>
      <c r="AF68" s="703"/>
      <c r="AG68" s="703"/>
      <c r="AH68" s="703"/>
      <c r="AI68" s="703"/>
      <c r="AJ68" s="703"/>
      <c r="AK68" s="703"/>
      <c r="AL68" s="703"/>
      <c r="AM68" s="703"/>
      <c r="AN68" s="703"/>
      <c r="AO68" s="703"/>
      <c r="AQ68" s="23" t="s">
        <v>423</v>
      </c>
      <c r="AR68" s="23"/>
      <c r="AS68" s="23"/>
      <c r="AT68" s="23"/>
      <c r="AU68" s="23"/>
      <c r="AV68" s="23"/>
      <c r="AW68" s="24"/>
      <c r="AX68" s="24"/>
      <c r="AY68" s="24"/>
      <c r="AZ68" s="23"/>
      <c r="BA68" s="23"/>
      <c r="BB68" s="23"/>
      <c r="BC68" s="23"/>
      <c r="BD68" s="75"/>
      <c r="BE68" s="703" t="s">
        <v>425</v>
      </c>
      <c r="BF68" s="703"/>
      <c r="BG68" s="703"/>
      <c r="BH68" s="703"/>
      <c r="BI68" s="703"/>
      <c r="BJ68" s="703"/>
      <c r="BK68" s="703"/>
      <c r="BL68" s="703"/>
      <c r="BM68" s="703"/>
    </row>
    <row r="69" spans="1:65" s="19" customFormat="1" ht="13.5" customHeight="1">
      <c r="A69" s="699" t="s">
        <v>3</v>
      </c>
      <c r="B69" s="699"/>
      <c r="C69" s="699"/>
      <c r="D69" s="699"/>
      <c r="E69" s="699"/>
      <c r="F69" s="699"/>
      <c r="G69" s="699"/>
      <c r="H69" s="699"/>
      <c r="I69" s="699"/>
      <c r="J69" s="699"/>
      <c r="K69" s="699"/>
      <c r="L69" s="699"/>
      <c r="M69" s="699"/>
      <c r="N69" s="699"/>
      <c r="O69" s="699"/>
      <c r="P69" s="699"/>
      <c r="Q69" s="699"/>
      <c r="R69" s="699"/>
      <c r="S69" s="699"/>
      <c r="T69" s="699"/>
      <c r="V69" s="699" t="s">
        <v>3</v>
      </c>
      <c r="W69" s="699"/>
      <c r="X69" s="699"/>
      <c r="Y69" s="699"/>
      <c r="Z69" s="699"/>
      <c r="AA69" s="699"/>
      <c r="AB69" s="699"/>
      <c r="AC69" s="699"/>
      <c r="AD69" s="699"/>
      <c r="AE69" s="699"/>
      <c r="AF69" s="699"/>
      <c r="AG69" s="699"/>
      <c r="AH69" s="699"/>
      <c r="AI69" s="699"/>
      <c r="AJ69" s="699"/>
      <c r="AK69" s="699"/>
      <c r="AL69" s="699"/>
      <c r="AM69" s="699"/>
      <c r="AN69" s="699"/>
      <c r="AO69" s="699"/>
      <c r="AQ69" s="10" t="s">
        <v>3</v>
      </c>
      <c r="AR69" s="23"/>
      <c r="AS69" s="23"/>
      <c r="AT69" s="23"/>
      <c r="AU69" s="23"/>
      <c r="AV69" s="23"/>
      <c r="AW69" s="24"/>
      <c r="AX69" s="24"/>
      <c r="AY69" s="24"/>
      <c r="AZ69" s="23"/>
      <c r="BA69" s="23"/>
      <c r="BB69" s="23"/>
      <c r="BC69" s="23"/>
      <c r="BD69" s="75"/>
      <c r="BE69" s="699" t="s">
        <v>3</v>
      </c>
      <c r="BF69" s="699"/>
      <c r="BG69" s="699"/>
      <c r="BH69" s="699"/>
      <c r="BI69" s="699"/>
      <c r="BJ69" s="699"/>
      <c r="BK69" s="699"/>
      <c r="BL69" s="699"/>
      <c r="BM69" s="699"/>
    </row>
    <row r="70" spans="1:65" ht="1.5" customHeight="1" thickBot="1">
      <c r="BD70" s="75"/>
      <c r="BL70" s="30"/>
      <c r="BM70" s="25"/>
    </row>
    <row r="71" spans="1:65" s="15" customFormat="1" ht="27" customHeight="1">
      <c r="A71" s="695" t="s">
        <v>40</v>
      </c>
      <c r="B71" s="697" t="s">
        <v>190</v>
      </c>
      <c r="C71" s="698"/>
      <c r="D71" s="697" t="s">
        <v>191</v>
      </c>
      <c r="E71" s="698"/>
      <c r="F71" s="697" t="s">
        <v>192</v>
      </c>
      <c r="G71" s="698"/>
      <c r="H71" s="697" t="s">
        <v>193</v>
      </c>
      <c r="I71" s="698"/>
      <c r="J71" s="697" t="s">
        <v>194</v>
      </c>
      <c r="K71" s="708"/>
      <c r="L71" s="698"/>
      <c r="M71" s="706" t="s">
        <v>342</v>
      </c>
      <c r="N71" s="707"/>
      <c r="O71" s="706" t="s">
        <v>340</v>
      </c>
      <c r="P71" s="710"/>
      <c r="Q71" s="707"/>
      <c r="R71" s="706" t="s">
        <v>341</v>
      </c>
      <c r="S71" s="710"/>
      <c r="T71" s="711"/>
      <c r="U71" s="13"/>
      <c r="V71" s="695" t="s">
        <v>40</v>
      </c>
      <c r="W71" s="697" t="s">
        <v>190</v>
      </c>
      <c r="X71" s="698"/>
      <c r="Y71" s="697" t="s">
        <v>191</v>
      </c>
      <c r="Z71" s="698"/>
      <c r="AA71" s="697" t="s">
        <v>192</v>
      </c>
      <c r="AB71" s="698"/>
      <c r="AC71" s="697" t="s">
        <v>193</v>
      </c>
      <c r="AD71" s="698"/>
      <c r="AE71" s="697" t="s">
        <v>194</v>
      </c>
      <c r="AF71" s="708"/>
      <c r="AG71" s="698"/>
      <c r="AH71" s="706" t="s">
        <v>342</v>
      </c>
      <c r="AI71" s="707"/>
      <c r="AJ71" s="706" t="s">
        <v>340</v>
      </c>
      <c r="AK71" s="710"/>
      <c r="AL71" s="707"/>
      <c r="AM71" s="706" t="s">
        <v>341</v>
      </c>
      <c r="AN71" s="710"/>
      <c r="AO71" s="711"/>
      <c r="AP71" s="13"/>
      <c r="AQ71" s="695" t="s">
        <v>40</v>
      </c>
      <c r="AR71" s="697" t="s">
        <v>10</v>
      </c>
      <c r="AS71" s="708"/>
      <c r="AT71" s="708"/>
      <c r="AU71" s="708"/>
      <c r="AV71" s="708"/>
      <c r="AW71" s="708"/>
      <c r="AX71" s="708"/>
      <c r="AY71" s="698"/>
      <c r="AZ71" s="225" t="s">
        <v>11</v>
      </c>
      <c r="BA71" s="226"/>
      <c r="BB71" s="227"/>
      <c r="BC71" s="701" t="s">
        <v>12</v>
      </c>
      <c r="BE71" s="712" t="s">
        <v>40</v>
      </c>
      <c r="BF71" s="686" t="s">
        <v>319</v>
      </c>
      <c r="BG71" s="686"/>
      <c r="BH71" s="686"/>
      <c r="BI71" s="686"/>
      <c r="BJ71" s="686"/>
      <c r="BK71" s="661" t="s">
        <v>343</v>
      </c>
      <c r="BL71" s="686" t="s">
        <v>320</v>
      </c>
      <c r="BM71" s="687"/>
    </row>
    <row r="72" spans="1:65" s="18" customFormat="1" ht="27.75" customHeight="1">
      <c r="A72" s="696"/>
      <c r="B72" s="182" t="s">
        <v>14</v>
      </c>
      <c r="C72" s="182" t="s">
        <v>15</v>
      </c>
      <c r="D72" s="182" t="s">
        <v>14</v>
      </c>
      <c r="E72" s="182" t="s">
        <v>15</v>
      </c>
      <c r="F72" s="182" t="s">
        <v>14</v>
      </c>
      <c r="G72" s="182" t="s">
        <v>15</v>
      </c>
      <c r="H72" s="182" t="s">
        <v>14</v>
      </c>
      <c r="I72" s="182" t="s">
        <v>15</v>
      </c>
      <c r="J72" s="182" t="s">
        <v>14</v>
      </c>
      <c r="K72" s="306"/>
      <c r="L72" s="182" t="s">
        <v>15</v>
      </c>
      <c r="M72" s="182" t="s">
        <v>14</v>
      </c>
      <c r="N72" s="182" t="s">
        <v>15</v>
      </c>
      <c r="O72" s="182" t="s">
        <v>14</v>
      </c>
      <c r="P72" s="306"/>
      <c r="Q72" s="182" t="s">
        <v>15</v>
      </c>
      <c r="R72" s="182" t="s">
        <v>14</v>
      </c>
      <c r="S72" s="338"/>
      <c r="T72" s="183" t="s">
        <v>15</v>
      </c>
      <c r="U72" s="17"/>
      <c r="V72" s="696"/>
      <c r="W72" s="182" t="s">
        <v>14</v>
      </c>
      <c r="X72" s="182" t="s">
        <v>15</v>
      </c>
      <c r="Y72" s="182" t="s">
        <v>14</v>
      </c>
      <c r="Z72" s="182" t="s">
        <v>15</v>
      </c>
      <c r="AA72" s="182" t="s">
        <v>14</v>
      </c>
      <c r="AB72" s="182" t="s">
        <v>15</v>
      </c>
      <c r="AC72" s="182" t="s">
        <v>14</v>
      </c>
      <c r="AD72" s="182" t="s">
        <v>15</v>
      </c>
      <c r="AE72" s="182" t="s">
        <v>14</v>
      </c>
      <c r="AF72" s="306"/>
      <c r="AG72" s="182" t="s">
        <v>15</v>
      </c>
      <c r="AH72" s="182" t="s">
        <v>14</v>
      </c>
      <c r="AI72" s="182" t="s">
        <v>15</v>
      </c>
      <c r="AJ72" s="182" t="s">
        <v>14</v>
      </c>
      <c r="AK72" s="306"/>
      <c r="AL72" s="182" t="s">
        <v>15</v>
      </c>
      <c r="AM72" s="182" t="s">
        <v>14</v>
      </c>
      <c r="AN72" s="338"/>
      <c r="AO72" s="183" t="s">
        <v>15</v>
      </c>
      <c r="AP72" s="17"/>
      <c r="AQ72" s="696"/>
      <c r="AR72" s="182" t="s">
        <v>190</v>
      </c>
      <c r="AS72" s="182" t="s">
        <v>191</v>
      </c>
      <c r="AT72" s="182" t="s">
        <v>192</v>
      </c>
      <c r="AU72" s="182" t="s">
        <v>193</v>
      </c>
      <c r="AV72" s="182" t="s">
        <v>194</v>
      </c>
      <c r="AW72" s="182" t="s">
        <v>9</v>
      </c>
      <c r="AX72" s="377" t="s">
        <v>340</v>
      </c>
      <c r="AY72" s="377" t="s">
        <v>341</v>
      </c>
      <c r="AZ72" s="182" t="s">
        <v>321</v>
      </c>
      <c r="BA72" s="182" t="s">
        <v>16</v>
      </c>
      <c r="BB72" s="182" t="s">
        <v>9</v>
      </c>
      <c r="BC72" s="702"/>
      <c r="BD72" s="15"/>
      <c r="BE72" s="713"/>
      <c r="BF72" s="182" t="s">
        <v>227</v>
      </c>
      <c r="BG72" s="182" t="s">
        <v>228</v>
      </c>
      <c r="BH72" s="356" t="s">
        <v>229</v>
      </c>
      <c r="BI72" s="356" t="s">
        <v>236</v>
      </c>
      <c r="BJ72" s="356" t="s">
        <v>322</v>
      </c>
      <c r="BK72" s="662"/>
      <c r="BL72" s="356" t="s">
        <v>323</v>
      </c>
      <c r="BM72" s="357" t="s">
        <v>327</v>
      </c>
    </row>
    <row r="73" spans="1:65" s="15" customFormat="1" ht="14.25" customHeight="1">
      <c r="A73" s="185" t="s">
        <v>22</v>
      </c>
      <c r="B73" s="140"/>
      <c r="C73" s="140"/>
      <c r="D73" s="140"/>
      <c r="E73" s="140"/>
      <c r="F73" s="140"/>
      <c r="G73" s="140"/>
      <c r="H73" s="140"/>
      <c r="I73" s="140"/>
      <c r="J73" s="140"/>
      <c r="K73" s="629"/>
      <c r="L73" s="140"/>
      <c r="M73" s="142"/>
      <c r="N73" s="142"/>
      <c r="O73" s="140"/>
      <c r="P73" s="574"/>
      <c r="Q73" s="140"/>
      <c r="R73" s="140"/>
      <c r="S73" s="579"/>
      <c r="T73" s="141"/>
      <c r="U73" s="13"/>
      <c r="V73" s="203" t="s">
        <v>22</v>
      </c>
      <c r="W73" s="211"/>
      <c r="X73" s="211"/>
      <c r="Y73" s="211"/>
      <c r="Z73" s="211"/>
      <c r="AA73" s="211"/>
      <c r="AB73" s="211"/>
      <c r="AC73" s="211"/>
      <c r="AD73" s="211"/>
      <c r="AE73" s="211"/>
      <c r="AF73" s="440"/>
      <c r="AG73" s="211"/>
      <c r="AH73" s="142"/>
      <c r="AI73" s="142"/>
      <c r="AJ73" s="211"/>
      <c r="AK73" s="440"/>
      <c r="AL73" s="211"/>
      <c r="AM73" s="211"/>
      <c r="AN73" s="586"/>
      <c r="AO73" s="212"/>
      <c r="AP73" s="13"/>
      <c r="AQ73" s="228" t="s">
        <v>22</v>
      </c>
      <c r="AR73" s="211"/>
      <c r="AS73" s="211"/>
      <c r="AT73" s="211"/>
      <c r="AU73" s="211"/>
      <c r="AV73" s="192"/>
      <c r="AW73" s="192"/>
      <c r="AX73" s="192"/>
      <c r="AY73" s="192"/>
      <c r="AZ73" s="192"/>
      <c r="BA73" s="192"/>
      <c r="BB73" s="192"/>
      <c r="BC73" s="141"/>
      <c r="BD73" s="75"/>
      <c r="BE73" s="228" t="s">
        <v>22</v>
      </c>
      <c r="BF73" s="186"/>
      <c r="BG73" s="186"/>
      <c r="BH73" s="186"/>
      <c r="BI73" s="186"/>
      <c r="BJ73" s="140"/>
      <c r="BK73" s="140"/>
      <c r="BL73" s="239"/>
      <c r="BM73" s="240"/>
    </row>
    <row r="74" spans="1:65" ht="14.25" customHeight="1">
      <c r="A74" s="187" t="s">
        <v>277</v>
      </c>
      <c r="B74" s="142">
        <v>15162</v>
      </c>
      <c r="C74" s="142">
        <v>8018</v>
      </c>
      <c r="D74" s="142">
        <v>7868</v>
      </c>
      <c r="E74" s="142">
        <v>4394</v>
      </c>
      <c r="F74" s="142">
        <v>5104</v>
      </c>
      <c r="G74" s="142">
        <v>2751</v>
      </c>
      <c r="H74" s="142">
        <v>2961</v>
      </c>
      <c r="I74" s="142">
        <v>1621</v>
      </c>
      <c r="J74" s="142">
        <v>1939</v>
      </c>
      <c r="K74" s="346"/>
      <c r="L74" s="142">
        <v>1050</v>
      </c>
      <c r="M74" s="142">
        <f>+B74+D74+F74+H74+J74</f>
        <v>33034</v>
      </c>
      <c r="N74" s="142">
        <f>+C74+E74+G74+I74+L74</f>
        <v>17834</v>
      </c>
      <c r="O74" s="142"/>
      <c r="P74" s="346"/>
      <c r="Q74" s="142"/>
      <c r="R74" s="142"/>
      <c r="S74" s="601"/>
      <c r="T74" s="188"/>
      <c r="V74" s="206" t="s">
        <v>277</v>
      </c>
      <c r="W74" s="195">
        <v>4332</v>
      </c>
      <c r="X74" s="195">
        <v>2219</v>
      </c>
      <c r="Y74" s="195">
        <v>1800</v>
      </c>
      <c r="Z74" s="195">
        <v>995</v>
      </c>
      <c r="AA74" s="195">
        <v>1113</v>
      </c>
      <c r="AB74" s="195">
        <v>614</v>
      </c>
      <c r="AC74" s="195">
        <v>575</v>
      </c>
      <c r="AD74" s="195">
        <v>324</v>
      </c>
      <c r="AE74" s="195">
        <v>159</v>
      </c>
      <c r="AF74" s="595"/>
      <c r="AG74" s="195">
        <v>80</v>
      </c>
      <c r="AH74" s="142">
        <f>+W74+Y74+AA74+AC74+AE74</f>
        <v>7979</v>
      </c>
      <c r="AI74" s="142">
        <f>+X74+Z74+AB74+AD74+AG74</f>
        <v>4232</v>
      </c>
      <c r="AJ74" s="195"/>
      <c r="AK74" s="595"/>
      <c r="AL74" s="195"/>
      <c r="AM74" s="195"/>
      <c r="AN74" s="582"/>
      <c r="AO74" s="196"/>
      <c r="AQ74" s="229" t="s">
        <v>277</v>
      </c>
      <c r="AR74" s="192">
        <v>287</v>
      </c>
      <c r="AS74" s="192">
        <v>247</v>
      </c>
      <c r="AT74" s="192">
        <v>195</v>
      </c>
      <c r="AU74" s="192">
        <v>142</v>
      </c>
      <c r="AV74" s="192">
        <v>99</v>
      </c>
      <c r="AW74" s="230">
        <f t="shared" ref="AW74:AW104" si="48">SUM(AR74:AV74)</f>
        <v>970</v>
      </c>
      <c r="AX74" s="230"/>
      <c r="AY74" s="230"/>
      <c r="AZ74" s="192">
        <v>426</v>
      </c>
      <c r="BA74" s="192">
        <v>158</v>
      </c>
      <c r="BB74" s="192">
        <v>584</v>
      </c>
      <c r="BC74" s="188">
        <v>235</v>
      </c>
      <c r="BD74" s="75"/>
      <c r="BE74" s="229" t="s">
        <v>277</v>
      </c>
      <c r="BF74" s="186">
        <v>155</v>
      </c>
      <c r="BG74" s="186">
        <v>345</v>
      </c>
      <c r="BH74" s="186">
        <v>176</v>
      </c>
      <c r="BI74" s="186">
        <v>15</v>
      </c>
      <c r="BJ74" s="358">
        <f t="shared" ref="BJ74:BJ104" si="49">SUM(BF74:BI74)</f>
        <v>691</v>
      </c>
      <c r="BK74" s="358"/>
      <c r="BL74" s="241">
        <v>30</v>
      </c>
      <c r="BM74" s="240">
        <v>7</v>
      </c>
    </row>
    <row r="75" spans="1:65" s="74" customFormat="1" ht="14.25" customHeight="1">
      <c r="A75" s="187" t="s">
        <v>278</v>
      </c>
      <c r="B75" s="142">
        <v>11387</v>
      </c>
      <c r="C75" s="142">
        <v>5436</v>
      </c>
      <c r="D75" s="142">
        <v>6643</v>
      </c>
      <c r="E75" s="142">
        <v>3273</v>
      </c>
      <c r="F75" s="142">
        <v>4247</v>
      </c>
      <c r="G75" s="142">
        <v>2023</v>
      </c>
      <c r="H75" s="142">
        <v>2104</v>
      </c>
      <c r="I75" s="142">
        <v>1019</v>
      </c>
      <c r="J75" s="142">
        <v>1098</v>
      </c>
      <c r="K75" s="346"/>
      <c r="L75" s="142">
        <v>510</v>
      </c>
      <c r="M75" s="142">
        <f>+B75+D75+F75+H75+J75</f>
        <v>25479</v>
      </c>
      <c r="N75" s="142">
        <f>+C75+E75+G75+I75+L75</f>
        <v>12261</v>
      </c>
      <c r="O75" s="142"/>
      <c r="P75" s="346"/>
      <c r="Q75" s="142"/>
      <c r="R75" s="142"/>
      <c r="S75" s="601"/>
      <c r="T75" s="188"/>
      <c r="V75" s="206" t="s">
        <v>278</v>
      </c>
      <c r="W75" s="195">
        <v>1944</v>
      </c>
      <c r="X75" s="195">
        <v>968</v>
      </c>
      <c r="Y75" s="195">
        <v>1433</v>
      </c>
      <c r="Z75" s="195">
        <v>695</v>
      </c>
      <c r="AA75" s="195">
        <v>695</v>
      </c>
      <c r="AB75" s="195">
        <v>353</v>
      </c>
      <c r="AC75" s="195">
        <v>206</v>
      </c>
      <c r="AD75" s="195">
        <v>112</v>
      </c>
      <c r="AE75" s="195">
        <v>74</v>
      </c>
      <c r="AF75" s="595"/>
      <c r="AG75" s="195">
        <v>37</v>
      </c>
      <c r="AH75" s="142">
        <f>+W75+Y75+AA75+AC75+AE75</f>
        <v>4352</v>
      </c>
      <c r="AI75" s="142">
        <f>+X75+Z75+AB75+AD75+AG75</f>
        <v>2165</v>
      </c>
      <c r="AJ75" s="195"/>
      <c r="AK75" s="595"/>
      <c r="AL75" s="195"/>
      <c r="AM75" s="195"/>
      <c r="AN75" s="582"/>
      <c r="AO75" s="196"/>
      <c r="AQ75" s="229" t="s">
        <v>278</v>
      </c>
      <c r="AR75" s="192">
        <v>259</v>
      </c>
      <c r="AS75" s="192">
        <v>234</v>
      </c>
      <c r="AT75" s="192">
        <v>187</v>
      </c>
      <c r="AU75" s="192">
        <v>121</v>
      </c>
      <c r="AV75" s="192">
        <v>69</v>
      </c>
      <c r="AW75" s="230">
        <f t="shared" si="48"/>
        <v>870</v>
      </c>
      <c r="AX75" s="230"/>
      <c r="AY75" s="230"/>
      <c r="AZ75" s="192">
        <v>336</v>
      </c>
      <c r="BA75" s="192">
        <v>170</v>
      </c>
      <c r="BB75" s="192">
        <v>506</v>
      </c>
      <c r="BC75" s="188">
        <v>237</v>
      </c>
      <c r="BD75" s="75"/>
      <c r="BE75" s="229" t="s">
        <v>278</v>
      </c>
      <c r="BF75" s="186">
        <v>144</v>
      </c>
      <c r="BG75" s="186">
        <v>264</v>
      </c>
      <c r="BH75" s="186">
        <v>137</v>
      </c>
      <c r="BI75" s="186">
        <v>0</v>
      </c>
      <c r="BJ75" s="358">
        <f t="shared" si="49"/>
        <v>545</v>
      </c>
      <c r="BK75" s="358"/>
      <c r="BL75" s="241">
        <v>35</v>
      </c>
      <c r="BM75" s="240">
        <v>7</v>
      </c>
    </row>
    <row r="76" spans="1:65" s="74" customFormat="1" ht="14.25" customHeight="1">
      <c r="A76" s="187" t="s">
        <v>279</v>
      </c>
      <c r="B76" s="142">
        <v>13680</v>
      </c>
      <c r="C76" s="142">
        <v>6889</v>
      </c>
      <c r="D76" s="142">
        <v>9128</v>
      </c>
      <c r="E76" s="142">
        <v>4660</v>
      </c>
      <c r="F76" s="142">
        <v>6075</v>
      </c>
      <c r="G76" s="142">
        <v>3033</v>
      </c>
      <c r="H76" s="142">
        <v>3305</v>
      </c>
      <c r="I76" s="142">
        <v>1641</v>
      </c>
      <c r="J76" s="142">
        <v>2160</v>
      </c>
      <c r="K76" s="346"/>
      <c r="L76" s="142">
        <v>1073</v>
      </c>
      <c r="M76" s="142">
        <f>+B76+D76+F76+H76+J76</f>
        <v>34348</v>
      </c>
      <c r="N76" s="142">
        <f>+C76+E76+G76+I76+L76</f>
        <v>17296</v>
      </c>
      <c r="O76" s="142"/>
      <c r="P76" s="346"/>
      <c r="Q76" s="142"/>
      <c r="R76" s="142"/>
      <c r="S76" s="601"/>
      <c r="T76" s="188"/>
      <c r="V76" s="206" t="s">
        <v>279</v>
      </c>
      <c r="W76" s="195">
        <v>2988</v>
      </c>
      <c r="X76" s="195">
        <v>1483</v>
      </c>
      <c r="Y76" s="195">
        <v>2432</v>
      </c>
      <c r="Z76" s="195">
        <v>1237</v>
      </c>
      <c r="AA76" s="195">
        <v>1470</v>
      </c>
      <c r="AB76" s="195">
        <v>752</v>
      </c>
      <c r="AC76" s="195">
        <v>424</v>
      </c>
      <c r="AD76" s="195">
        <v>181</v>
      </c>
      <c r="AE76" s="195">
        <v>308</v>
      </c>
      <c r="AF76" s="595"/>
      <c r="AG76" s="195">
        <v>145</v>
      </c>
      <c r="AH76" s="142">
        <f>+W76+Y76+AA76+AC76+AE76</f>
        <v>7622</v>
      </c>
      <c r="AI76" s="142">
        <f>+X76+Z76+AB76+AD76+AG76</f>
        <v>3798</v>
      </c>
      <c r="AJ76" s="195"/>
      <c r="AK76" s="595"/>
      <c r="AL76" s="195"/>
      <c r="AM76" s="195"/>
      <c r="AN76" s="582"/>
      <c r="AO76" s="196"/>
      <c r="AQ76" s="229" t="s">
        <v>279</v>
      </c>
      <c r="AR76" s="192">
        <v>251</v>
      </c>
      <c r="AS76" s="192">
        <v>228</v>
      </c>
      <c r="AT76" s="192">
        <v>192</v>
      </c>
      <c r="AU76" s="192">
        <v>165</v>
      </c>
      <c r="AV76" s="192">
        <v>123</v>
      </c>
      <c r="AW76" s="230">
        <f t="shared" si="48"/>
        <v>959</v>
      </c>
      <c r="AX76" s="230"/>
      <c r="AY76" s="230"/>
      <c r="AZ76" s="192">
        <v>559</v>
      </c>
      <c r="BA76" s="192">
        <v>39</v>
      </c>
      <c r="BB76" s="192">
        <v>598</v>
      </c>
      <c r="BC76" s="188">
        <v>203</v>
      </c>
      <c r="BD76" s="75"/>
      <c r="BE76" s="229" t="s">
        <v>279</v>
      </c>
      <c r="BF76" s="186">
        <v>343</v>
      </c>
      <c r="BG76" s="186">
        <v>309</v>
      </c>
      <c r="BH76" s="186">
        <v>268</v>
      </c>
      <c r="BI76" s="186">
        <v>0</v>
      </c>
      <c r="BJ76" s="358">
        <f t="shared" si="49"/>
        <v>920</v>
      </c>
      <c r="BK76" s="358"/>
      <c r="BL76" s="241">
        <v>69</v>
      </c>
      <c r="BM76" s="240"/>
    </row>
    <row r="77" spans="1:65" s="74" customFormat="1" ht="14.25" customHeight="1">
      <c r="A77" s="185" t="s">
        <v>23</v>
      </c>
      <c r="B77" s="142"/>
      <c r="C77" s="142"/>
      <c r="D77" s="142"/>
      <c r="E77" s="142"/>
      <c r="F77" s="142"/>
      <c r="G77" s="142"/>
      <c r="H77" s="142"/>
      <c r="I77" s="142"/>
      <c r="J77" s="142"/>
      <c r="K77" s="346"/>
      <c r="L77" s="142"/>
      <c r="M77" s="142">
        <f>+B77+D77+F77+H77+J77</f>
        <v>0</v>
      </c>
      <c r="N77" s="142">
        <f>+C77+E77+G77+I77+L77</f>
        <v>0</v>
      </c>
      <c r="O77" s="142"/>
      <c r="P77" s="346"/>
      <c r="Q77" s="142"/>
      <c r="R77" s="142"/>
      <c r="S77" s="601"/>
      <c r="T77" s="188"/>
      <c r="V77" s="203" t="s">
        <v>23</v>
      </c>
      <c r="W77" s="195"/>
      <c r="X77" s="195"/>
      <c r="Y77" s="195"/>
      <c r="Z77" s="195"/>
      <c r="AA77" s="195"/>
      <c r="AB77" s="195"/>
      <c r="AC77" s="195"/>
      <c r="AD77" s="195"/>
      <c r="AE77" s="195"/>
      <c r="AF77" s="595"/>
      <c r="AG77" s="195"/>
      <c r="AH77" s="142">
        <f>+W77+Y77+AA77+AC77+AE77</f>
        <v>0</v>
      </c>
      <c r="AI77" s="142">
        <f>+X77+Z77+AB77+AD77+AG77</f>
        <v>0</v>
      </c>
      <c r="AJ77" s="195"/>
      <c r="AK77" s="595"/>
      <c r="AL77" s="195"/>
      <c r="AM77" s="195"/>
      <c r="AN77" s="582"/>
      <c r="AO77" s="196"/>
      <c r="AQ77" s="228" t="s">
        <v>23</v>
      </c>
      <c r="AR77" s="192"/>
      <c r="AS77" s="192"/>
      <c r="AT77" s="192"/>
      <c r="AU77" s="192"/>
      <c r="AV77" s="192"/>
      <c r="AW77" s="230">
        <f t="shared" si="48"/>
        <v>0</v>
      </c>
      <c r="AX77" s="230"/>
      <c r="AY77" s="230"/>
      <c r="AZ77" s="192"/>
      <c r="BA77" s="192"/>
      <c r="BB77" s="192"/>
      <c r="BC77" s="188"/>
      <c r="BD77" s="75"/>
      <c r="BE77" s="228" t="s">
        <v>23</v>
      </c>
      <c r="BF77" s="186"/>
      <c r="BG77" s="186"/>
      <c r="BH77" s="186"/>
      <c r="BI77" s="186"/>
      <c r="BJ77" s="358">
        <f t="shared" si="49"/>
        <v>0</v>
      </c>
      <c r="BK77" s="358"/>
      <c r="BL77" s="239"/>
      <c r="BM77" s="240"/>
    </row>
    <row r="78" spans="1:65" s="74" customFormat="1" ht="14.25" customHeight="1">
      <c r="A78" s="187" t="s">
        <v>281</v>
      </c>
      <c r="B78" s="142">
        <v>20025</v>
      </c>
      <c r="C78" s="142">
        <v>11052</v>
      </c>
      <c r="D78" s="142">
        <v>10543</v>
      </c>
      <c r="E78" s="142">
        <v>5938</v>
      </c>
      <c r="F78" s="142">
        <v>6479</v>
      </c>
      <c r="G78" s="142">
        <v>3697</v>
      </c>
      <c r="H78" s="142">
        <v>3393</v>
      </c>
      <c r="I78" s="142">
        <v>1937</v>
      </c>
      <c r="J78" s="142">
        <v>1863</v>
      </c>
      <c r="K78" s="346"/>
      <c r="L78" s="142">
        <v>1093</v>
      </c>
      <c r="M78" s="142">
        <f>+B78+D78+F78+H78+J78</f>
        <v>42303</v>
      </c>
      <c r="N78" s="142">
        <f>+C78+E78+G78+I78+L78</f>
        <v>23717</v>
      </c>
      <c r="O78" s="142"/>
      <c r="P78" s="346"/>
      <c r="Q78" s="142"/>
      <c r="R78" s="142"/>
      <c r="S78" s="601"/>
      <c r="T78" s="188"/>
      <c r="V78" s="206" t="s">
        <v>281</v>
      </c>
      <c r="W78" s="195">
        <v>4808</v>
      </c>
      <c r="X78" s="195">
        <v>2602</v>
      </c>
      <c r="Y78" s="195">
        <v>1792</v>
      </c>
      <c r="Z78" s="195">
        <v>968</v>
      </c>
      <c r="AA78" s="195">
        <v>986</v>
      </c>
      <c r="AB78" s="195">
        <v>563</v>
      </c>
      <c r="AC78" s="195">
        <v>397</v>
      </c>
      <c r="AD78" s="195">
        <v>239</v>
      </c>
      <c r="AE78" s="195">
        <v>187</v>
      </c>
      <c r="AF78" s="595"/>
      <c r="AG78" s="195">
        <v>105</v>
      </c>
      <c r="AH78" s="142">
        <f>+W78+Y78+AA78+AC78+AE78</f>
        <v>8170</v>
      </c>
      <c r="AI78" s="142">
        <f>+X78+Z78+AB78+AD78+AG78</f>
        <v>4477</v>
      </c>
      <c r="AJ78" s="195"/>
      <c r="AK78" s="595"/>
      <c r="AL78" s="195"/>
      <c r="AM78" s="195"/>
      <c r="AN78" s="582"/>
      <c r="AO78" s="196"/>
      <c r="AQ78" s="229" t="s">
        <v>281</v>
      </c>
      <c r="AR78" s="31">
        <v>349</v>
      </c>
      <c r="AS78" s="31">
        <v>312</v>
      </c>
      <c r="AT78" s="31">
        <v>243</v>
      </c>
      <c r="AU78" s="31">
        <v>177</v>
      </c>
      <c r="AV78" s="31">
        <v>127</v>
      </c>
      <c r="AW78" s="230">
        <f t="shared" si="48"/>
        <v>1208</v>
      </c>
      <c r="AX78" s="230"/>
      <c r="AY78" s="230"/>
      <c r="AZ78" s="192">
        <v>239</v>
      </c>
      <c r="BA78" s="192">
        <v>292</v>
      </c>
      <c r="BB78" s="192">
        <v>531</v>
      </c>
      <c r="BC78" s="188">
        <v>315</v>
      </c>
      <c r="BD78" s="75"/>
      <c r="BE78" s="229" t="s">
        <v>281</v>
      </c>
      <c r="BF78" s="186">
        <v>99</v>
      </c>
      <c r="BG78" s="186">
        <v>309</v>
      </c>
      <c r="BH78" s="186">
        <v>278</v>
      </c>
      <c r="BI78" s="186">
        <v>0</v>
      </c>
      <c r="BJ78" s="358">
        <f t="shared" si="49"/>
        <v>686</v>
      </c>
      <c r="BK78" s="358"/>
      <c r="BL78" s="241">
        <v>22</v>
      </c>
      <c r="BM78" s="240">
        <v>8</v>
      </c>
    </row>
    <row r="79" spans="1:65" s="74" customFormat="1" ht="14.25" customHeight="1">
      <c r="A79" s="187" t="s">
        <v>282</v>
      </c>
      <c r="B79" s="142">
        <v>3569</v>
      </c>
      <c r="C79" s="142">
        <v>1840</v>
      </c>
      <c r="D79" s="142">
        <v>1829</v>
      </c>
      <c r="E79" s="142">
        <v>961</v>
      </c>
      <c r="F79" s="142">
        <v>1039</v>
      </c>
      <c r="G79" s="142">
        <v>557</v>
      </c>
      <c r="H79" s="142">
        <v>481</v>
      </c>
      <c r="I79" s="142">
        <v>260</v>
      </c>
      <c r="J79" s="142">
        <v>336</v>
      </c>
      <c r="K79" s="346"/>
      <c r="L79" s="142">
        <v>177</v>
      </c>
      <c r="M79" s="142">
        <f>+B79+D79+F79+H79+J79</f>
        <v>7254</v>
      </c>
      <c r="N79" s="142">
        <f>+C79+E79+G79+I79+L79</f>
        <v>3795</v>
      </c>
      <c r="O79" s="142"/>
      <c r="P79" s="346"/>
      <c r="Q79" s="142"/>
      <c r="R79" s="142"/>
      <c r="S79" s="601"/>
      <c r="T79" s="188"/>
      <c r="V79" s="213" t="s">
        <v>282</v>
      </c>
      <c r="W79" s="195">
        <v>832</v>
      </c>
      <c r="X79" s="195">
        <v>388</v>
      </c>
      <c r="Y79" s="195">
        <v>379</v>
      </c>
      <c r="Z79" s="195">
        <v>186</v>
      </c>
      <c r="AA79" s="195">
        <v>254</v>
      </c>
      <c r="AB79" s="195">
        <v>133</v>
      </c>
      <c r="AC79" s="195">
        <v>70</v>
      </c>
      <c r="AD79" s="195">
        <v>40</v>
      </c>
      <c r="AE79" s="195">
        <v>32</v>
      </c>
      <c r="AF79" s="595"/>
      <c r="AG79" s="195">
        <v>14</v>
      </c>
      <c r="AH79" s="142">
        <f>+W79+Y79+AA79+AC79+AE79</f>
        <v>1567</v>
      </c>
      <c r="AI79" s="142">
        <f>+X79+Z79+AB79+AD79+AG79</f>
        <v>761</v>
      </c>
      <c r="AJ79" s="195"/>
      <c r="AK79" s="595"/>
      <c r="AL79" s="195"/>
      <c r="AM79" s="195"/>
      <c r="AN79" s="582"/>
      <c r="AO79" s="196"/>
      <c r="AQ79" s="187" t="s">
        <v>282</v>
      </c>
      <c r="AR79" s="142">
        <v>79</v>
      </c>
      <c r="AS79" s="142">
        <v>67</v>
      </c>
      <c r="AT79" s="142">
        <v>49</v>
      </c>
      <c r="AU79" s="142">
        <v>25</v>
      </c>
      <c r="AV79" s="142">
        <v>20</v>
      </c>
      <c r="AW79" s="230">
        <f t="shared" si="48"/>
        <v>240</v>
      </c>
      <c r="AX79" s="230"/>
      <c r="AY79" s="230"/>
      <c r="AZ79" s="142">
        <v>85</v>
      </c>
      <c r="BA79" s="142">
        <v>56</v>
      </c>
      <c r="BB79" s="192">
        <v>141</v>
      </c>
      <c r="BC79" s="188">
        <v>81</v>
      </c>
      <c r="BD79" s="75"/>
      <c r="BE79" s="187" t="s">
        <v>282</v>
      </c>
      <c r="BF79" s="186">
        <v>73</v>
      </c>
      <c r="BG79" s="186">
        <v>61</v>
      </c>
      <c r="BH79" s="186">
        <v>50</v>
      </c>
      <c r="BI79" s="186">
        <v>2</v>
      </c>
      <c r="BJ79" s="358">
        <f t="shared" si="49"/>
        <v>186</v>
      </c>
      <c r="BK79" s="358"/>
      <c r="BL79" s="241">
        <v>10</v>
      </c>
      <c r="BM79" s="240">
        <v>1</v>
      </c>
    </row>
    <row r="80" spans="1:65" s="74" customFormat="1" ht="14.25" customHeight="1">
      <c r="A80" s="187" t="s">
        <v>283</v>
      </c>
      <c r="B80" s="142">
        <v>2429</v>
      </c>
      <c r="C80" s="142">
        <v>1216</v>
      </c>
      <c r="D80" s="142">
        <v>1165</v>
      </c>
      <c r="E80" s="142">
        <v>635</v>
      </c>
      <c r="F80" s="142">
        <v>675</v>
      </c>
      <c r="G80" s="142">
        <v>377</v>
      </c>
      <c r="H80" s="142">
        <v>416</v>
      </c>
      <c r="I80" s="142">
        <v>224</v>
      </c>
      <c r="J80" s="142">
        <v>271</v>
      </c>
      <c r="K80" s="346"/>
      <c r="L80" s="142">
        <v>132</v>
      </c>
      <c r="M80" s="142">
        <f>+B80+D80+F80+H80+J80</f>
        <v>4956</v>
      </c>
      <c r="N80" s="142">
        <f>+C80+E80+G80+I80+L80</f>
        <v>2584</v>
      </c>
      <c r="O80" s="142"/>
      <c r="P80" s="346"/>
      <c r="Q80" s="142"/>
      <c r="R80" s="142"/>
      <c r="S80" s="601"/>
      <c r="T80" s="188"/>
      <c r="V80" s="213" t="s">
        <v>283</v>
      </c>
      <c r="W80" s="195">
        <v>188</v>
      </c>
      <c r="X80" s="195">
        <v>98</v>
      </c>
      <c r="Y80" s="195">
        <v>167</v>
      </c>
      <c r="Z80" s="195">
        <v>89</v>
      </c>
      <c r="AA80" s="195">
        <v>91</v>
      </c>
      <c r="AB80" s="195">
        <v>58</v>
      </c>
      <c r="AC80" s="195">
        <v>17</v>
      </c>
      <c r="AD80" s="195">
        <v>12</v>
      </c>
      <c r="AE80" s="195">
        <v>32</v>
      </c>
      <c r="AF80" s="595"/>
      <c r="AG80" s="195">
        <v>11</v>
      </c>
      <c r="AH80" s="142">
        <f>+W80+Y80+AA80+AC80+AE80</f>
        <v>495</v>
      </c>
      <c r="AI80" s="142">
        <f>+X80+Z80+AB80+AD80+AG80</f>
        <v>268</v>
      </c>
      <c r="AJ80" s="195"/>
      <c r="AK80" s="595"/>
      <c r="AL80" s="195"/>
      <c r="AM80" s="195"/>
      <c r="AN80" s="582"/>
      <c r="AO80" s="196"/>
      <c r="AP80" s="235"/>
      <c r="AQ80" s="187" t="s">
        <v>283</v>
      </c>
      <c r="AR80" s="31">
        <v>62</v>
      </c>
      <c r="AS80" s="31">
        <v>55</v>
      </c>
      <c r="AT80" s="31">
        <v>44</v>
      </c>
      <c r="AU80" s="31">
        <v>37</v>
      </c>
      <c r="AV80" s="31">
        <v>30</v>
      </c>
      <c r="AW80" s="230">
        <f t="shared" si="48"/>
        <v>228</v>
      </c>
      <c r="AX80" s="230"/>
      <c r="AY80" s="230"/>
      <c r="AZ80" s="192">
        <v>78</v>
      </c>
      <c r="BA80" s="192">
        <v>24</v>
      </c>
      <c r="BB80" s="192">
        <v>102</v>
      </c>
      <c r="BC80" s="193">
        <v>60</v>
      </c>
      <c r="BD80" s="75"/>
      <c r="BE80" s="187" t="s">
        <v>283</v>
      </c>
      <c r="BF80" s="186">
        <v>19</v>
      </c>
      <c r="BG80" s="186">
        <v>52</v>
      </c>
      <c r="BH80" s="186">
        <v>40</v>
      </c>
      <c r="BI80" s="186">
        <v>0</v>
      </c>
      <c r="BJ80" s="358">
        <f t="shared" si="49"/>
        <v>111</v>
      </c>
      <c r="BK80" s="358"/>
      <c r="BL80" s="241"/>
      <c r="BM80" s="240"/>
    </row>
    <row r="81" spans="1:65" s="74" customFormat="1" ht="14.25" customHeight="1">
      <c r="A81" s="187" t="s">
        <v>285</v>
      </c>
      <c r="B81" s="142">
        <v>3882</v>
      </c>
      <c r="C81" s="142">
        <v>1929</v>
      </c>
      <c r="D81" s="142">
        <v>1569</v>
      </c>
      <c r="E81" s="142">
        <v>808</v>
      </c>
      <c r="F81" s="142">
        <v>1202</v>
      </c>
      <c r="G81" s="142">
        <v>596</v>
      </c>
      <c r="H81" s="142">
        <v>744</v>
      </c>
      <c r="I81" s="142">
        <v>365</v>
      </c>
      <c r="J81" s="142">
        <v>449</v>
      </c>
      <c r="K81" s="346"/>
      <c r="L81" s="142">
        <v>180</v>
      </c>
      <c r="M81" s="142">
        <f>+B81+D81+F81+H81+J81</f>
        <v>7846</v>
      </c>
      <c r="N81" s="142">
        <f>+C81+E81+G81+I81+L81</f>
        <v>3878</v>
      </c>
      <c r="O81" s="142"/>
      <c r="P81" s="346"/>
      <c r="Q81" s="142"/>
      <c r="R81" s="142"/>
      <c r="S81" s="601"/>
      <c r="T81" s="188"/>
      <c r="V81" s="213" t="s">
        <v>285</v>
      </c>
      <c r="W81" s="195">
        <v>1465</v>
      </c>
      <c r="X81" s="195">
        <v>727</v>
      </c>
      <c r="Y81" s="195">
        <v>392</v>
      </c>
      <c r="Z81" s="195">
        <v>189</v>
      </c>
      <c r="AA81" s="195">
        <v>281</v>
      </c>
      <c r="AB81" s="195">
        <v>134</v>
      </c>
      <c r="AC81" s="195">
        <v>118</v>
      </c>
      <c r="AD81" s="195">
        <v>63</v>
      </c>
      <c r="AE81" s="195">
        <v>66</v>
      </c>
      <c r="AF81" s="595"/>
      <c r="AG81" s="195">
        <v>29</v>
      </c>
      <c r="AH81" s="142">
        <f>+W81+Y81+AA81+AC81+AE81</f>
        <v>2322</v>
      </c>
      <c r="AI81" s="142">
        <f>+X81+Z81+AB81+AD81+AG81</f>
        <v>1142</v>
      </c>
      <c r="AJ81" s="195"/>
      <c r="AK81" s="595"/>
      <c r="AL81" s="195"/>
      <c r="AM81" s="195"/>
      <c r="AN81" s="582"/>
      <c r="AO81" s="196"/>
      <c r="AQ81" s="187" t="s">
        <v>285</v>
      </c>
      <c r="AR81" s="31">
        <v>104</v>
      </c>
      <c r="AS81" s="31">
        <v>83</v>
      </c>
      <c r="AT81" s="31">
        <v>76</v>
      </c>
      <c r="AU81" s="31">
        <v>61</v>
      </c>
      <c r="AV81" s="31">
        <v>39</v>
      </c>
      <c r="AW81" s="230">
        <f t="shared" si="48"/>
        <v>363</v>
      </c>
      <c r="AX81" s="230"/>
      <c r="AY81" s="230"/>
      <c r="AZ81" s="192">
        <v>117</v>
      </c>
      <c r="BA81" s="192">
        <v>19</v>
      </c>
      <c r="BB81" s="192">
        <v>136</v>
      </c>
      <c r="BC81" s="188">
        <v>87</v>
      </c>
      <c r="BD81" s="75"/>
      <c r="BE81" s="187" t="s">
        <v>285</v>
      </c>
      <c r="BF81" s="186">
        <v>56</v>
      </c>
      <c r="BG81" s="186">
        <v>86</v>
      </c>
      <c r="BH81" s="186">
        <v>72</v>
      </c>
      <c r="BI81" s="186">
        <v>0</v>
      </c>
      <c r="BJ81" s="358">
        <f t="shared" si="49"/>
        <v>214</v>
      </c>
      <c r="BK81" s="358"/>
      <c r="BL81" s="241">
        <v>8</v>
      </c>
      <c r="BM81" s="240">
        <v>1</v>
      </c>
    </row>
    <row r="82" spans="1:65" s="74" customFormat="1" ht="14.25" customHeight="1">
      <c r="A82" s="187" t="s">
        <v>286</v>
      </c>
      <c r="B82" s="142">
        <v>16543</v>
      </c>
      <c r="C82" s="142">
        <v>8626</v>
      </c>
      <c r="D82" s="142">
        <v>9975</v>
      </c>
      <c r="E82" s="142">
        <v>5393</v>
      </c>
      <c r="F82" s="142">
        <v>6111</v>
      </c>
      <c r="G82" s="142">
        <v>3292</v>
      </c>
      <c r="H82" s="142">
        <v>3485</v>
      </c>
      <c r="I82" s="142">
        <v>1854</v>
      </c>
      <c r="J82" s="142">
        <v>2006</v>
      </c>
      <c r="K82" s="346"/>
      <c r="L82" s="142">
        <v>1031</v>
      </c>
      <c r="M82" s="142">
        <f>+B82+D82+F82+H82+J82</f>
        <v>38120</v>
      </c>
      <c r="N82" s="142">
        <f>+C82+E82+G82+I82+L82</f>
        <v>20196</v>
      </c>
      <c r="O82" s="142"/>
      <c r="P82" s="346"/>
      <c r="Q82" s="142"/>
      <c r="R82" s="142"/>
      <c r="S82" s="601"/>
      <c r="T82" s="188"/>
      <c r="V82" s="213" t="s">
        <v>286</v>
      </c>
      <c r="W82" s="195">
        <v>529</v>
      </c>
      <c r="X82" s="195">
        <v>272</v>
      </c>
      <c r="Y82" s="195">
        <v>955</v>
      </c>
      <c r="Z82" s="195">
        <v>519</v>
      </c>
      <c r="AA82" s="195">
        <v>544</v>
      </c>
      <c r="AB82" s="195">
        <v>310</v>
      </c>
      <c r="AC82" s="195">
        <v>124</v>
      </c>
      <c r="AD82" s="195">
        <v>61</v>
      </c>
      <c r="AE82" s="195">
        <v>92</v>
      </c>
      <c r="AF82" s="595"/>
      <c r="AG82" s="195">
        <v>44</v>
      </c>
      <c r="AH82" s="142">
        <f>+W82+Y82+AA82+AC82+AE82</f>
        <v>2244</v>
      </c>
      <c r="AI82" s="142">
        <f>+X82+Z82+AB82+AD82+AG82</f>
        <v>1206</v>
      </c>
      <c r="AJ82" s="195"/>
      <c r="AK82" s="595"/>
      <c r="AL82" s="195"/>
      <c r="AM82" s="195"/>
      <c r="AN82" s="582"/>
      <c r="AO82" s="196"/>
      <c r="AQ82" s="187" t="s">
        <v>286</v>
      </c>
      <c r="AR82" s="31">
        <v>324</v>
      </c>
      <c r="AS82" s="31">
        <v>269</v>
      </c>
      <c r="AT82" s="31">
        <v>211</v>
      </c>
      <c r="AU82" s="31">
        <v>142</v>
      </c>
      <c r="AV82" s="31">
        <v>92</v>
      </c>
      <c r="AW82" s="230">
        <f t="shared" si="48"/>
        <v>1038</v>
      </c>
      <c r="AX82" s="230"/>
      <c r="AY82" s="230"/>
      <c r="AZ82" s="192">
        <v>471</v>
      </c>
      <c r="BA82" s="192">
        <v>122</v>
      </c>
      <c r="BB82" s="192">
        <v>593</v>
      </c>
      <c r="BC82" s="188">
        <v>264</v>
      </c>
      <c r="BD82" s="75"/>
      <c r="BE82" s="187" t="s">
        <v>286</v>
      </c>
      <c r="BF82" s="186">
        <v>145</v>
      </c>
      <c r="BG82" s="186">
        <v>345</v>
      </c>
      <c r="BH82" s="186">
        <v>225</v>
      </c>
      <c r="BI82" s="186">
        <v>1</v>
      </c>
      <c r="BJ82" s="358">
        <f t="shared" si="49"/>
        <v>716</v>
      </c>
      <c r="BK82" s="358"/>
      <c r="BL82" s="241">
        <v>27</v>
      </c>
      <c r="BM82" s="240"/>
    </row>
    <row r="83" spans="1:65" s="74" customFormat="1" ht="14.25" customHeight="1">
      <c r="A83" s="187" t="s">
        <v>258</v>
      </c>
      <c r="B83" s="142">
        <v>7390</v>
      </c>
      <c r="C83" s="142">
        <v>3920</v>
      </c>
      <c r="D83" s="142">
        <v>3673</v>
      </c>
      <c r="E83" s="142">
        <v>2001</v>
      </c>
      <c r="F83" s="142">
        <v>2363</v>
      </c>
      <c r="G83" s="142">
        <v>1252</v>
      </c>
      <c r="H83" s="142">
        <v>1296</v>
      </c>
      <c r="I83" s="142">
        <v>718</v>
      </c>
      <c r="J83" s="142">
        <v>1015</v>
      </c>
      <c r="K83" s="346"/>
      <c r="L83" s="142">
        <v>554</v>
      </c>
      <c r="M83" s="142">
        <f>+B83+D83+F83+H83+J83</f>
        <v>15737</v>
      </c>
      <c r="N83" s="142">
        <f>+C83+E83+G83+I83+L83</f>
        <v>8445</v>
      </c>
      <c r="O83" s="142"/>
      <c r="P83" s="346"/>
      <c r="Q83" s="142"/>
      <c r="R83" s="142"/>
      <c r="S83" s="601"/>
      <c r="T83" s="188"/>
      <c r="V83" s="213" t="s">
        <v>258</v>
      </c>
      <c r="W83" s="195">
        <v>1797</v>
      </c>
      <c r="X83" s="195">
        <v>938</v>
      </c>
      <c r="Y83" s="195">
        <v>781</v>
      </c>
      <c r="Z83" s="195">
        <v>367</v>
      </c>
      <c r="AA83" s="195">
        <v>377</v>
      </c>
      <c r="AB83" s="195">
        <v>198</v>
      </c>
      <c r="AC83" s="195">
        <v>133</v>
      </c>
      <c r="AD83" s="195">
        <v>68</v>
      </c>
      <c r="AE83" s="195">
        <v>59</v>
      </c>
      <c r="AF83" s="595"/>
      <c r="AG83" s="195">
        <v>31</v>
      </c>
      <c r="AH83" s="142">
        <f>+W83+Y83+AA83+AC83+AE83</f>
        <v>3147</v>
      </c>
      <c r="AI83" s="142">
        <f>+X83+Z83+AB83+AD83+AG83</f>
        <v>1602</v>
      </c>
      <c r="AJ83" s="195"/>
      <c r="AK83" s="595"/>
      <c r="AL83" s="195"/>
      <c r="AM83" s="195"/>
      <c r="AN83" s="582"/>
      <c r="AO83" s="196"/>
      <c r="AQ83" s="187" t="s">
        <v>258</v>
      </c>
      <c r="AR83" s="31">
        <v>130</v>
      </c>
      <c r="AS83" s="31">
        <v>97</v>
      </c>
      <c r="AT83" s="31">
        <v>79</v>
      </c>
      <c r="AU83" s="31">
        <v>52</v>
      </c>
      <c r="AV83" s="31">
        <v>39</v>
      </c>
      <c r="AW83" s="230">
        <f t="shared" si="48"/>
        <v>397</v>
      </c>
      <c r="AX83" s="230"/>
      <c r="AY83" s="230"/>
      <c r="AZ83" s="192">
        <v>166</v>
      </c>
      <c r="BA83" s="192">
        <v>52</v>
      </c>
      <c r="BB83" s="192">
        <v>218</v>
      </c>
      <c r="BC83" s="188">
        <v>86</v>
      </c>
      <c r="BD83" s="75"/>
      <c r="BE83" s="187" t="s">
        <v>258</v>
      </c>
      <c r="BF83" s="186">
        <v>76</v>
      </c>
      <c r="BG83" s="186">
        <v>139</v>
      </c>
      <c r="BH83" s="186">
        <v>132</v>
      </c>
      <c r="BI83" s="186">
        <v>0</v>
      </c>
      <c r="BJ83" s="358">
        <f t="shared" si="49"/>
        <v>347</v>
      </c>
      <c r="BK83" s="358"/>
      <c r="BL83" s="241">
        <v>24</v>
      </c>
      <c r="BM83" s="240">
        <v>1</v>
      </c>
    </row>
    <row r="84" spans="1:65" s="19" customFormat="1" ht="14.25" customHeight="1">
      <c r="A84" s="187" t="s">
        <v>287</v>
      </c>
      <c r="B84" s="192">
        <v>6166</v>
      </c>
      <c r="C84" s="192">
        <v>3149</v>
      </c>
      <c r="D84" s="192">
        <v>3952</v>
      </c>
      <c r="E84" s="192">
        <v>1969</v>
      </c>
      <c r="F84" s="192">
        <v>2627</v>
      </c>
      <c r="G84" s="192">
        <v>1376</v>
      </c>
      <c r="H84" s="192">
        <v>1312</v>
      </c>
      <c r="I84" s="192">
        <v>617</v>
      </c>
      <c r="J84" s="192">
        <v>840</v>
      </c>
      <c r="K84" s="345"/>
      <c r="L84" s="192">
        <v>423</v>
      </c>
      <c r="M84" s="142">
        <f>+B84+D84+F84+H84+J84</f>
        <v>14897</v>
      </c>
      <c r="N84" s="142">
        <f>+C84+E84+G84+I84+L84</f>
        <v>7534</v>
      </c>
      <c r="O84" s="192"/>
      <c r="P84" s="345"/>
      <c r="Q84" s="192"/>
      <c r="R84" s="192"/>
      <c r="S84" s="590"/>
      <c r="T84" s="193"/>
      <c r="V84" s="213" t="s">
        <v>287</v>
      </c>
      <c r="W84" s="195">
        <v>264</v>
      </c>
      <c r="X84" s="195">
        <v>142</v>
      </c>
      <c r="Y84" s="195">
        <v>608</v>
      </c>
      <c r="Z84" s="195">
        <v>294</v>
      </c>
      <c r="AA84" s="195">
        <v>385</v>
      </c>
      <c r="AB84" s="195">
        <v>189</v>
      </c>
      <c r="AC84" s="195">
        <v>37</v>
      </c>
      <c r="AD84" s="195">
        <v>14</v>
      </c>
      <c r="AE84" s="195">
        <v>20</v>
      </c>
      <c r="AF84" s="595"/>
      <c r="AG84" s="195">
        <v>13</v>
      </c>
      <c r="AH84" s="142">
        <f>+W84+Y84+AA84+AC84+AE84</f>
        <v>1314</v>
      </c>
      <c r="AI84" s="142">
        <f>+X84+Z84+AB84+AD84+AG84</f>
        <v>652</v>
      </c>
      <c r="AJ84" s="195"/>
      <c r="AK84" s="595"/>
      <c r="AL84" s="195"/>
      <c r="AM84" s="195"/>
      <c r="AN84" s="582"/>
      <c r="AO84" s="196"/>
      <c r="AP84" s="236"/>
      <c r="AQ84" s="187" t="s">
        <v>287</v>
      </c>
      <c r="AR84" s="31">
        <v>146</v>
      </c>
      <c r="AS84" s="31">
        <v>133</v>
      </c>
      <c r="AT84" s="31">
        <v>112</v>
      </c>
      <c r="AU84" s="31">
        <v>65</v>
      </c>
      <c r="AV84" s="31">
        <v>52</v>
      </c>
      <c r="AW84" s="230">
        <f t="shared" si="48"/>
        <v>508</v>
      </c>
      <c r="AX84" s="230"/>
      <c r="AY84" s="230"/>
      <c r="AZ84" s="192">
        <v>208</v>
      </c>
      <c r="BA84" s="192">
        <v>73</v>
      </c>
      <c r="BB84" s="192">
        <v>281</v>
      </c>
      <c r="BC84" s="193">
        <v>122</v>
      </c>
      <c r="BD84" s="75"/>
      <c r="BE84" s="187" t="s">
        <v>287</v>
      </c>
      <c r="BF84" s="186">
        <v>96</v>
      </c>
      <c r="BG84" s="186">
        <v>203</v>
      </c>
      <c r="BH84" s="186">
        <v>101</v>
      </c>
      <c r="BI84" s="186">
        <v>0</v>
      </c>
      <c r="BJ84" s="358">
        <f t="shared" si="49"/>
        <v>400</v>
      </c>
      <c r="BK84" s="358"/>
      <c r="BL84" s="241">
        <v>29</v>
      </c>
      <c r="BM84" s="240">
        <v>3</v>
      </c>
    </row>
    <row r="85" spans="1:65" s="74" customFormat="1" ht="14.25" customHeight="1">
      <c r="A85" s="187" t="s">
        <v>289</v>
      </c>
      <c r="B85" s="142">
        <v>3281</v>
      </c>
      <c r="C85" s="142">
        <v>1538</v>
      </c>
      <c r="D85" s="142">
        <v>3021</v>
      </c>
      <c r="E85" s="142">
        <v>1456</v>
      </c>
      <c r="F85" s="142">
        <v>2810</v>
      </c>
      <c r="G85" s="142">
        <v>1406</v>
      </c>
      <c r="H85" s="142">
        <v>2144</v>
      </c>
      <c r="I85" s="142">
        <v>1114</v>
      </c>
      <c r="J85" s="142">
        <v>1561</v>
      </c>
      <c r="K85" s="346"/>
      <c r="L85" s="142">
        <v>797</v>
      </c>
      <c r="M85" s="142">
        <f>+B85+D85+F85+H85+J85</f>
        <v>12817</v>
      </c>
      <c r="N85" s="142">
        <f>+C85+E85+G85+I85+L85</f>
        <v>6311</v>
      </c>
      <c r="O85" s="142"/>
      <c r="P85" s="346"/>
      <c r="Q85" s="142"/>
      <c r="R85" s="142"/>
      <c r="S85" s="601"/>
      <c r="T85" s="188"/>
      <c r="V85" s="213" t="s">
        <v>289</v>
      </c>
      <c r="W85" s="195">
        <v>703</v>
      </c>
      <c r="X85" s="195">
        <v>337</v>
      </c>
      <c r="Y85" s="195">
        <v>597</v>
      </c>
      <c r="Z85" s="195">
        <v>241</v>
      </c>
      <c r="AA85" s="195">
        <v>570</v>
      </c>
      <c r="AB85" s="195">
        <v>252</v>
      </c>
      <c r="AC85" s="195">
        <v>380</v>
      </c>
      <c r="AD85" s="195">
        <v>199</v>
      </c>
      <c r="AE85" s="195">
        <v>102</v>
      </c>
      <c r="AF85" s="595"/>
      <c r="AG85" s="195">
        <v>48</v>
      </c>
      <c r="AH85" s="142">
        <f>+W85+Y85+AA85+AC85+AE85</f>
        <v>2352</v>
      </c>
      <c r="AI85" s="142">
        <f>+X85+Z85+AB85+AD85+AG85</f>
        <v>1077</v>
      </c>
      <c r="AJ85" s="195"/>
      <c r="AK85" s="595"/>
      <c r="AL85" s="195"/>
      <c r="AM85" s="195"/>
      <c r="AN85" s="582"/>
      <c r="AO85" s="196"/>
      <c r="AQ85" s="187" t="s">
        <v>289</v>
      </c>
      <c r="AR85" s="31">
        <v>68</v>
      </c>
      <c r="AS85" s="31">
        <v>65</v>
      </c>
      <c r="AT85" s="31">
        <v>60</v>
      </c>
      <c r="AU85" s="31">
        <v>52</v>
      </c>
      <c r="AV85" s="31">
        <v>37</v>
      </c>
      <c r="AW85" s="230">
        <f t="shared" si="48"/>
        <v>282</v>
      </c>
      <c r="AX85" s="230"/>
      <c r="AY85" s="230"/>
      <c r="AZ85" s="192">
        <v>205</v>
      </c>
      <c r="BA85" s="192">
        <v>1</v>
      </c>
      <c r="BB85" s="192">
        <v>206</v>
      </c>
      <c r="BC85" s="188">
        <v>20</v>
      </c>
      <c r="BD85" s="75"/>
      <c r="BE85" s="187" t="s">
        <v>289</v>
      </c>
      <c r="BF85" s="186">
        <v>239</v>
      </c>
      <c r="BG85" s="186">
        <v>98</v>
      </c>
      <c r="BH85" s="186">
        <v>92</v>
      </c>
      <c r="BI85" s="186">
        <v>5</v>
      </c>
      <c r="BJ85" s="358">
        <f t="shared" si="49"/>
        <v>434</v>
      </c>
      <c r="BK85" s="358"/>
      <c r="BL85" s="241">
        <v>148</v>
      </c>
      <c r="BM85" s="240">
        <v>2</v>
      </c>
    </row>
    <row r="86" spans="1:65" s="74" customFormat="1" ht="14.25" customHeight="1">
      <c r="A86" s="187" t="s">
        <v>218</v>
      </c>
      <c r="B86" s="142">
        <v>15544</v>
      </c>
      <c r="C86" s="142">
        <v>7925</v>
      </c>
      <c r="D86" s="142">
        <v>9638</v>
      </c>
      <c r="E86" s="142">
        <v>4831</v>
      </c>
      <c r="F86" s="142">
        <v>7542</v>
      </c>
      <c r="G86" s="142">
        <v>4009</v>
      </c>
      <c r="H86" s="142">
        <v>4957</v>
      </c>
      <c r="I86" s="142">
        <v>2701</v>
      </c>
      <c r="J86" s="142">
        <v>3383</v>
      </c>
      <c r="K86" s="346"/>
      <c r="L86" s="142">
        <v>1875</v>
      </c>
      <c r="M86" s="142">
        <f>+B86+D86+F86+H86+J86</f>
        <v>41064</v>
      </c>
      <c r="N86" s="142">
        <f>+C86+E86+G86+I86+L86</f>
        <v>21341</v>
      </c>
      <c r="O86" s="142"/>
      <c r="P86" s="346"/>
      <c r="Q86" s="142"/>
      <c r="R86" s="142"/>
      <c r="S86" s="601"/>
      <c r="T86" s="188"/>
      <c r="V86" s="206" t="s">
        <v>218</v>
      </c>
      <c r="W86" s="195">
        <v>3757</v>
      </c>
      <c r="X86" s="195">
        <v>1846</v>
      </c>
      <c r="Y86" s="195">
        <v>2099</v>
      </c>
      <c r="Z86" s="195">
        <v>1048</v>
      </c>
      <c r="AA86" s="195">
        <v>1550</v>
      </c>
      <c r="AB86" s="195">
        <v>798</v>
      </c>
      <c r="AC86" s="195">
        <v>694</v>
      </c>
      <c r="AD86" s="195">
        <v>354</v>
      </c>
      <c r="AE86" s="195">
        <v>324</v>
      </c>
      <c r="AF86" s="595"/>
      <c r="AG86" s="195">
        <v>169</v>
      </c>
      <c r="AH86" s="142">
        <f>+W86+Y86+AA86+AC86+AE86</f>
        <v>8424</v>
      </c>
      <c r="AI86" s="142">
        <f>+X86+Z86+AB86+AD86+AG86</f>
        <v>4215</v>
      </c>
      <c r="AJ86" s="195"/>
      <c r="AK86" s="595"/>
      <c r="AL86" s="195"/>
      <c r="AM86" s="195"/>
      <c r="AN86" s="582"/>
      <c r="AO86" s="196"/>
      <c r="AQ86" s="229" t="s">
        <v>218</v>
      </c>
      <c r="AR86" s="31">
        <v>356</v>
      </c>
      <c r="AS86" s="31">
        <v>285</v>
      </c>
      <c r="AT86" s="31">
        <v>260</v>
      </c>
      <c r="AU86" s="31">
        <v>219</v>
      </c>
      <c r="AV86" s="31">
        <v>187</v>
      </c>
      <c r="AW86" s="230">
        <f t="shared" si="48"/>
        <v>1307</v>
      </c>
      <c r="AX86" s="230"/>
      <c r="AY86" s="230"/>
      <c r="AZ86" s="192">
        <v>720</v>
      </c>
      <c r="BA86" s="192">
        <v>41</v>
      </c>
      <c r="BB86" s="192">
        <v>761</v>
      </c>
      <c r="BC86" s="188">
        <v>218</v>
      </c>
      <c r="BD86" s="75"/>
      <c r="BE86" s="229" t="s">
        <v>218</v>
      </c>
      <c r="BF86" s="186">
        <v>430</v>
      </c>
      <c r="BG86" s="186">
        <v>446</v>
      </c>
      <c r="BH86" s="186">
        <v>389</v>
      </c>
      <c r="BI86" s="186">
        <v>1</v>
      </c>
      <c r="BJ86" s="358">
        <f t="shared" si="49"/>
        <v>1266</v>
      </c>
      <c r="BK86" s="358"/>
      <c r="BL86" s="241">
        <v>176</v>
      </c>
      <c r="BM86" s="240">
        <v>22</v>
      </c>
    </row>
    <row r="87" spans="1:65" s="74" customFormat="1" ht="14.25" customHeight="1">
      <c r="A87" s="185" t="s">
        <v>24</v>
      </c>
      <c r="B87" s="142"/>
      <c r="C87" s="142"/>
      <c r="D87" s="142"/>
      <c r="E87" s="142"/>
      <c r="F87" s="142"/>
      <c r="G87" s="142"/>
      <c r="H87" s="142"/>
      <c r="I87" s="142"/>
      <c r="J87" s="142"/>
      <c r="K87" s="346"/>
      <c r="L87" s="142"/>
      <c r="M87" s="142">
        <f>+B87+D87+F87+H87+J87</f>
        <v>0</v>
      </c>
      <c r="N87" s="142">
        <f>+C87+E87+G87+I87+L87</f>
        <v>0</v>
      </c>
      <c r="O87" s="142"/>
      <c r="P87" s="346"/>
      <c r="Q87" s="142"/>
      <c r="R87" s="142"/>
      <c r="S87" s="601"/>
      <c r="T87" s="188"/>
      <c r="V87" s="203" t="s">
        <v>24</v>
      </c>
      <c r="W87" s="195"/>
      <c r="X87" s="195"/>
      <c r="Y87" s="195"/>
      <c r="Z87" s="195"/>
      <c r="AA87" s="195"/>
      <c r="AB87" s="195"/>
      <c r="AC87" s="195"/>
      <c r="AD87" s="195"/>
      <c r="AE87" s="195"/>
      <c r="AF87" s="595"/>
      <c r="AG87" s="195"/>
      <c r="AH87" s="142">
        <f>+W87+Y87+AA87+AC87+AE87</f>
        <v>0</v>
      </c>
      <c r="AI87" s="142">
        <f>+X87+Z87+AB87+AD87+AG87</f>
        <v>0</v>
      </c>
      <c r="AJ87" s="195"/>
      <c r="AK87" s="595"/>
      <c r="AL87" s="195"/>
      <c r="AM87" s="195"/>
      <c r="AN87" s="582"/>
      <c r="AO87" s="196"/>
      <c r="AQ87" s="228" t="s">
        <v>24</v>
      </c>
      <c r="AR87" s="192"/>
      <c r="AS87" s="192"/>
      <c r="AT87" s="192"/>
      <c r="AU87" s="192"/>
      <c r="AV87" s="192"/>
      <c r="AW87" s="230">
        <f t="shared" si="48"/>
        <v>0</v>
      </c>
      <c r="AX87" s="230"/>
      <c r="AY87" s="230"/>
      <c r="AZ87" s="192"/>
      <c r="BA87" s="192"/>
      <c r="BB87" s="192"/>
      <c r="BC87" s="188"/>
      <c r="BD87" s="75"/>
      <c r="BE87" s="228" t="s">
        <v>24</v>
      </c>
      <c r="BF87" s="186"/>
      <c r="BG87" s="186"/>
      <c r="BH87" s="186"/>
      <c r="BI87" s="186"/>
      <c r="BJ87" s="358">
        <f t="shared" si="49"/>
        <v>0</v>
      </c>
      <c r="BK87" s="358"/>
      <c r="BL87" s="239"/>
      <c r="BM87" s="240"/>
    </row>
    <row r="88" spans="1:65" s="74" customFormat="1" ht="14.25" customHeight="1">
      <c r="A88" s="187" t="s">
        <v>292</v>
      </c>
      <c r="B88" s="142">
        <v>4311</v>
      </c>
      <c r="C88" s="142">
        <v>2151</v>
      </c>
      <c r="D88" s="142">
        <v>1891</v>
      </c>
      <c r="E88" s="142">
        <v>880</v>
      </c>
      <c r="F88" s="142">
        <v>1110</v>
      </c>
      <c r="G88" s="142">
        <v>445</v>
      </c>
      <c r="H88" s="142">
        <v>543</v>
      </c>
      <c r="I88" s="142">
        <v>212</v>
      </c>
      <c r="J88" s="142">
        <v>298</v>
      </c>
      <c r="K88" s="346"/>
      <c r="L88" s="142">
        <v>125</v>
      </c>
      <c r="M88" s="142">
        <f>+B88+D88+F88+H88+J88</f>
        <v>8153</v>
      </c>
      <c r="N88" s="142">
        <f>+C88+E88+G88+I88+L88</f>
        <v>3813</v>
      </c>
      <c r="O88" s="142"/>
      <c r="P88" s="346"/>
      <c r="Q88" s="142"/>
      <c r="R88" s="142"/>
      <c r="S88" s="601"/>
      <c r="T88" s="188"/>
      <c r="V88" s="206" t="s">
        <v>292</v>
      </c>
      <c r="W88" s="195">
        <v>1806</v>
      </c>
      <c r="X88" s="195">
        <v>903</v>
      </c>
      <c r="Y88" s="195">
        <v>476</v>
      </c>
      <c r="Z88" s="195">
        <v>228</v>
      </c>
      <c r="AA88" s="195">
        <v>252</v>
      </c>
      <c r="AB88" s="195">
        <v>115</v>
      </c>
      <c r="AC88" s="195">
        <v>61</v>
      </c>
      <c r="AD88" s="195">
        <v>18</v>
      </c>
      <c r="AE88" s="195">
        <v>8</v>
      </c>
      <c r="AF88" s="595"/>
      <c r="AG88" s="195">
        <v>4</v>
      </c>
      <c r="AH88" s="142">
        <f>+W88+Y88+AA88+AC88+AE88</f>
        <v>2603</v>
      </c>
      <c r="AI88" s="142">
        <f>+X88+Z88+AB88+AD88+AG88</f>
        <v>1268</v>
      </c>
      <c r="AJ88" s="195"/>
      <c r="AK88" s="595"/>
      <c r="AL88" s="195"/>
      <c r="AM88" s="195"/>
      <c r="AN88" s="582"/>
      <c r="AO88" s="196"/>
      <c r="AQ88" s="229" t="s">
        <v>292</v>
      </c>
      <c r="AR88" s="31">
        <v>90</v>
      </c>
      <c r="AS88" s="31">
        <v>79</v>
      </c>
      <c r="AT88" s="31">
        <v>67</v>
      </c>
      <c r="AU88" s="31">
        <v>44</v>
      </c>
      <c r="AV88" s="31">
        <v>26</v>
      </c>
      <c r="AW88" s="230">
        <f t="shared" si="48"/>
        <v>306</v>
      </c>
      <c r="AX88" s="230"/>
      <c r="AY88" s="230"/>
      <c r="AZ88" s="192">
        <v>106</v>
      </c>
      <c r="BA88" s="192">
        <v>52</v>
      </c>
      <c r="BB88" s="192">
        <v>158</v>
      </c>
      <c r="BC88" s="188">
        <v>78</v>
      </c>
      <c r="BD88" s="75"/>
      <c r="BE88" s="229" t="s">
        <v>292</v>
      </c>
      <c r="BF88" s="186">
        <v>34</v>
      </c>
      <c r="BG88" s="186">
        <v>84</v>
      </c>
      <c r="BH88" s="186">
        <v>51</v>
      </c>
      <c r="BI88" s="186">
        <v>0</v>
      </c>
      <c r="BJ88" s="358">
        <f t="shared" si="49"/>
        <v>169</v>
      </c>
      <c r="BK88" s="358"/>
      <c r="BL88" s="241">
        <v>9</v>
      </c>
      <c r="BM88" s="240"/>
    </row>
    <row r="89" spans="1:65" s="74" customFormat="1" ht="14.25" customHeight="1">
      <c r="A89" s="187" t="s">
        <v>261</v>
      </c>
      <c r="B89" s="142">
        <v>26516</v>
      </c>
      <c r="C89" s="142">
        <v>13610</v>
      </c>
      <c r="D89" s="142">
        <v>17012</v>
      </c>
      <c r="E89" s="142">
        <v>8437</v>
      </c>
      <c r="F89" s="142">
        <v>11734</v>
      </c>
      <c r="G89" s="142">
        <v>5920</v>
      </c>
      <c r="H89" s="142">
        <v>7191</v>
      </c>
      <c r="I89" s="142">
        <v>3661</v>
      </c>
      <c r="J89" s="142">
        <v>4968</v>
      </c>
      <c r="K89" s="346"/>
      <c r="L89" s="142">
        <v>2433</v>
      </c>
      <c r="M89" s="142">
        <f>+B89+D89+F89+H89+J89</f>
        <v>67421</v>
      </c>
      <c r="N89" s="142">
        <f>+C89+E89+G89+I89+L89</f>
        <v>34061</v>
      </c>
      <c r="O89" s="142"/>
      <c r="P89" s="346"/>
      <c r="Q89" s="142"/>
      <c r="R89" s="142"/>
      <c r="S89" s="601"/>
      <c r="T89" s="188"/>
      <c r="V89" s="206" t="s">
        <v>261</v>
      </c>
      <c r="W89" s="195">
        <v>0</v>
      </c>
      <c r="X89" s="195">
        <v>0</v>
      </c>
      <c r="Y89" s="195">
        <v>4127</v>
      </c>
      <c r="Z89" s="195">
        <v>2017</v>
      </c>
      <c r="AA89" s="195">
        <v>2620</v>
      </c>
      <c r="AB89" s="195">
        <v>1319</v>
      </c>
      <c r="AC89" s="195">
        <v>4</v>
      </c>
      <c r="AD89" s="195">
        <v>4</v>
      </c>
      <c r="AE89" s="195">
        <v>701</v>
      </c>
      <c r="AF89" s="595"/>
      <c r="AG89" s="195">
        <v>344</v>
      </c>
      <c r="AH89" s="142">
        <f>+W89+Y89+AA89+AC89+AE89</f>
        <v>7452</v>
      </c>
      <c r="AI89" s="142">
        <f>+X89+Z89+AB89+AD89+AG89</f>
        <v>3684</v>
      </c>
      <c r="AJ89" s="195"/>
      <c r="AK89" s="595"/>
      <c r="AL89" s="195"/>
      <c r="AM89" s="195"/>
      <c r="AN89" s="582"/>
      <c r="AO89" s="196"/>
      <c r="AQ89" s="229" t="s">
        <v>261</v>
      </c>
      <c r="AR89" s="31">
        <v>415</v>
      </c>
      <c r="AS89" s="31">
        <v>368</v>
      </c>
      <c r="AT89" s="31">
        <v>338</v>
      </c>
      <c r="AU89" s="31">
        <v>281</v>
      </c>
      <c r="AV89" s="31">
        <v>238</v>
      </c>
      <c r="AW89" s="230">
        <f t="shared" si="48"/>
        <v>1640</v>
      </c>
      <c r="AX89" s="230"/>
      <c r="AY89" s="230"/>
      <c r="AZ89" s="192">
        <v>959</v>
      </c>
      <c r="BA89" s="192">
        <v>227</v>
      </c>
      <c r="BB89" s="192">
        <v>1186</v>
      </c>
      <c r="BC89" s="188">
        <v>339</v>
      </c>
      <c r="BD89" s="75"/>
      <c r="BE89" s="229" t="s">
        <v>261</v>
      </c>
      <c r="BF89" s="186">
        <v>389</v>
      </c>
      <c r="BG89" s="186">
        <v>726</v>
      </c>
      <c r="BH89" s="186">
        <v>266</v>
      </c>
      <c r="BI89" s="186">
        <v>0</v>
      </c>
      <c r="BJ89" s="358">
        <f t="shared" si="49"/>
        <v>1381</v>
      </c>
      <c r="BK89" s="358"/>
      <c r="BL89" s="241">
        <v>35</v>
      </c>
      <c r="BM89" s="240">
        <v>46</v>
      </c>
    </row>
    <row r="90" spans="1:65" s="74" customFormat="1" ht="14.25" customHeight="1">
      <c r="A90" s="187" t="s">
        <v>293</v>
      </c>
      <c r="B90" s="142">
        <v>3801</v>
      </c>
      <c r="C90" s="142">
        <v>1921</v>
      </c>
      <c r="D90" s="142">
        <v>2859</v>
      </c>
      <c r="E90" s="142">
        <v>1393</v>
      </c>
      <c r="F90" s="142">
        <v>1710</v>
      </c>
      <c r="G90" s="142">
        <v>758</v>
      </c>
      <c r="H90" s="142">
        <v>837</v>
      </c>
      <c r="I90" s="142">
        <v>345</v>
      </c>
      <c r="J90" s="142">
        <v>668</v>
      </c>
      <c r="K90" s="346"/>
      <c r="L90" s="142">
        <v>268</v>
      </c>
      <c r="M90" s="142">
        <f>+B90+D90+F90+H90+J90</f>
        <v>9875</v>
      </c>
      <c r="N90" s="142">
        <f>+C90+E90+G90+I90+L90</f>
        <v>4685</v>
      </c>
      <c r="O90" s="142"/>
      <c r="P90" s="346"/>
      <c r="Q90" s="142"/>
      <c r="R90" s="142"/>
      <c r="S90" s="601"/>
      <c r="T90" s="188"/>
      <c r="V90" s="206" t="s">
        <v>293</v>
      </c>
      <c r="W90" s="195">
        <v>0</v>
      </c>
      <c r="X90" s="195">
        <v>0</v>
      </c>
      <c r="Y90" s="195">
        <v>929</v>
      </c>
      <c r="Z90" s="195">
        <v>445</v>
      </c>
      <c r="AA90" s="195">
        <v>397</v>
      </c>
      <c r="AB90" s="195">
        <v>159</v>
      </c>
      <c r="AC90" s="195">
        <v>0</v>
      </c>
      <c r="AD90" s="195">
        <v>0</v>
      </c>
      <c r="AE90" s="195">
        <v>22</v>
      </c>
      <c r="AF90" s="595"/>
      <c r="AG90" s="195">
        <v>8</v>
      </c>
      <c r="AH90" s="142">
        <f>+W90+Y90+AA90+AC90+AE90</f>
        <v>1348</v>
      </c>
      <c r="AI90" s="142">
        <f>+X90+Z90+AB90+AD90+AG90</f>
        <v>612</v>
      </c>
      <c r="AJ90" s="195"/>
      <c r="AK90" s="595"/>
      <c r="AL90" s="195"/>
      <c r="AM90" s="195"/>
      <c r="AN90" s="582"/>
      <c r="AO90" s="196"/>
      <c r="AQ90" s="229" t="s">
        <v>293</v>
      </c>
      <c r="AR90" s="31">
        <v>76</v>
      </c>
      <c r="AS90" s="31">
        <v>73</v>
      </c>
      <c r="AT90" s="31">
        <v>64</v>
      </c>
      <c r="AU90" s="31">
        <v>44</v>
      </c>
      <c r="AV90" s="31">
        <v>42</v>
      </c>
      <c r="AW90" s="230">
        <f t="shared" si="48"/>
        <v>299</v>
      </c>
      <c r="AX90" s="230"/>
      <c r="AY90" s="230"/>
      <c r="AZ90" s="192">
        <v>144</v>
      </c>
      <c r="BA90" s="192">
        <v>11</v>
      </c>
      <c r="BB90" s="192">
        <v>155</v>
      </c>
      <c r="BC90" s="188">
        <v>70</v>
      </c>
      <c r="BD90" s="75"/>
      <c r="BE90" s="229" t="s">
        <v>293</v>
      </c>
      <c r="BF90" s="186">
        <v>66</v>
      </c>
      <c r="BG90" s="186">
        <v>99</v>
      </c>
      <c r="BH90" s="186">
        <v>28</v>
      </c>
      <c r="BI90" s="186">
        <v>0</v>
      </c>
      <c r="BJ90" s="358">
        <f t="shared" si="49"/>
        <v>193</v>
      </c>
      <c r="BK90" s="358"/>
      <c r="BL90" s="241">
        <v>9</v>
      </c>
      <c r="BM90" s="240">
        <v>6</v>
      </c>
    </row>
    <row r="91" spans="1:65" s="74" customFormat="1" ht="14.25" customHeight="1">
      <c r="A91" s="187" t="s">
        <v>294</v>
      </c>
      <c r="B91" s="142">
        <v>28195</v>
      </c>
      <c r="C91" s="142">
        <v>13622</v>
      </c>
      <c r="D91" s="142">
        <v>17217</v>
      </c>
      <c r="E91" s="142">
        <v>8113</v>
      </c>
      <c r="F91" s="142">
        <v>13286</v>
      </c>
      <c r="G91" s="142">
        <v>6109</v>
      </c>
      <c r="H91" s="142">
        <v>7401</v>
      </c>
      <c r="I91" s="142">
        <v>3187</v>
      </c>
      <c r="J91" s="142">
        <v>5199</v>
      </c>
      <c r="K91" s="346"/>
      <c r="L91" s="142">
        <v>2148</v>
      </c>
      <c r="M91" s="142">
        <f>+B91+D91+F91+H91+J91</f>
        <v>71298</v>
      </c>
      <c r="N91" s="142">
        <f>+C91+E91+G91+I91+L91</f>
        <v>33179</v>
      </c>
      <c r="O91" s="142"/>
      <c r="P91" s="346"/>
      <c r="Q91" s="142"/>
      <c r="R91" s="142"/>
      <c r="S91" s="601"/>
      <c r="T91" s="188"/>
      <c r="V91" s="206" t="s">
        <v>294</v>
      </c>
      <c r="W91" s="195">
        <v>6415</v>
      </c>
      <c r="X91" s="195">
        <v>3139</v>
      </c>
      <c r="Y91" s="195">
        <v>4611</v>
      </c>
      <c r="Z91" s="195">
        <v>2121</v>
      </c>
      <c r="AA91" s="195">
        <v>3409</v>
      </c>
      <c r="AB91" s="195">
        <v>1536</v>
      </c>
      <c r="AC91" s="195">
        <v>1027</v>
      </c>
      <c r="AD91" s="195">
        <v>405</v>
      </c>
      <c r="AE91" s="195">
        <v>601</v>
      </c>
      <c r="AF91" s="595"/>
      <c r="AG91" s="195">
        <v>231</v>
      </c>
      <c r="AH91" s="142">
        <f>+W91+Y91+AA91+AC91+AE91</f>
        <v>16063</v>
      </c>
      <c r="AI91" s="142">
        <f>+X91+Z91+AB91+AD91+AG91</f>
        <v>7432</v>
      </c>
      <c r="AJ91" s="195"/>
      <c r="AK91" s="595"/>
      <c r="AL91" s="195"/>
      <c r="AM91" s="195"/>
      <c r="AN91" s="582"/>
      <c r="AO91" s="196"/>
      <c r="AQ91" s="229" t="s">
        <v>294</v>
      </c>
      <c r="AR91" s="31">
        <v>447</v>
      </c>
      <c r="AS91" s="31">
        <v>393</v>
      </c>
      <c r="AT91" s="31">
        <v>363</v>
      </c>
      <c r="AU91" s="31">
        <v>262</v>
      </c>
      <c r="AV91" s="31">
        <v>217</v>
      </c>
      <c r="AW91" s="230">
        <f t="shared" si="48"/>
        <v>1682</v>
      </c>
      <c r="AX91" s="230"/>
      <c r="AY91" s="230"/>
      <c r="AZ91" s="192">
        <v>957</v>
      </c>
      <c r="BA91" s="192">
        <v>166</v>
      </c>
      <c r="BB91" s="192">
        <v>1123</v>
      </c>
      <c r="BC91" s="188">
        <v>334</v>
      </c>
      <c r="BD91" s="75"/>
      <c r="BE91" s="229" t="s">
        <v>294</v>
      </c>
      <c r="BF91" s="186">
        <v>315</v>
      </c>
      <c r="BG91" s="186">
        <v>845</v>
      </c>
      <c r="BH91" s="186">
        <v>227</v>
      </c>
      <c r="BI91" s="186">
        <v>0</v>
      </c>
      <c r="BJ91" s="358">
        <f t="shared" si="49"/>
        <v>1387</v>
      </c>
      <c r="BK91" s="358"/>
      <c r="BL91" s="241">
        <v>17</v>
      </c>
      <c r="BM91" s="240"/>
    </row>
    <row r="92" spans="1:65" s="74" customFormat="1" ht="14.25" customHeight="1">
      <c r="A92" s="187" t="s">
        <v>265</v>
      </c>
      <c r="B92" s="142">
        <v>13237</v>
      </c>
      <c r="C92" s="142">
        <v>6417</v>
      </c>
      <c r="D92" s="142">
        <v>7601</v>
      </c>
      <c r="E92" s="142">
        <v>3595</v>
      </c>
      <c r="F92" s="142">
        <v>4315</v>
      </c>
      <c r="G92" s="142">
        <v>1984</v>
      </c>
      <c r="H92" s="142">
        <v>2063</v>
      </c>
      <c r="I92" s="142">
        <v>858</v>
      </c>
      <c r="J92" s="142">
        <v>1396</v>
      </c>
      <c r="K92" s="346"/>
      <c r="L92" s="142">
        <v>571</v>
      </c>
      <c r="M92" s="142">
        <f>+B92+D92+F92+H92+J92</f>
        <v>28612</v>
      </c>
      <c r="N92" s="142">
        <f>+C92+E92+G92+I92+L92</f>
        <v>13425</v>
      </c>
      <c r="O92" s="142"/>
      <c r="P92" s="346"/>
      <c r="Q92" s="142"/>
      <c r="R92" s="142"/>
      <c r="S92" s="601"/>
      <c r="T92" s="188"/>
      <c r="V92" s="206" t="s">
        <v>265</v>
      </c>
      <c r="W92" s="195">
        <v>1705</v>
      </c>
      <c r="X92" s="195">
        <v>831</v>
      </c>
      <c r="Y92" s="195">
        <v>1742</v>
      </c>
      <c r="Z92" s="195">
        <v>794</v>
      </c>
      <c r="AA92" s="195">
        <v>1081</v>
      </c>
      <c r="AB92" s="195">
        <v>505</v>
      </c>
      <c r="AC92" s="195">
        <v>171</v>
      </c>
      <c r="AD92" s="195">
        <v>77</v>
      </c>
      <c r="AE92" s="195">
        <v>259</v>
      </c>
      <c r="AF92" s="595"/>
      <c r="AG92" s="195">
        <v>104</v>
      </c>
      <c r="AH92" s="142">
        <f>+W92+Y92+AA92+AC92+AE92</f>
        <v>4958</v>
      </c>
      <c r="AI92" s="142">
        <f>+X92+Z92+AB92+AD92+AG92</f>
        <v>2311</v>
      </c>
      <c r="AJ92" s="195"/>
      <c r="AK92" s="595"/>
      <c r="AL92" s="195"/>
      <c r="AM92" s="195"/>
      <c r="AN92" s="582"/>
      <c r="AO92" s="196"/>
      <c r="AQ92" s="229" t="s">
        <v>265</v>
      </c>
      <c r="AR92" s="31">
        <v>247</v>
      </c>
      <c r="AS92" s="31">
        <v>223</v>
      </c>
      <c r="AT92" s="31">
        <v>189</v>
      </c>
      <c r="AU92" s="31">
        <v>130</v>
      </c>
      <c r="AV92" s="31">
        <v>104</v>
      </c>
      <c r="AW92" s="230">
        <f t="shared" si="48"/>
        <v>893</v>
      </c>
      <c r="AX92" s="230"/>
      <c r="AY92" s="230"/>
      <c r="AZ92" s="192">
        <v>484</v>
      </c>
      <c r="BA92" s="192">
        <v>173</v>
      </c>
      <c r="BB92" s="192">
        <v>657</v>
      </c>
      <c r="BC92" s="188">
        <v>237</v>
      </c>
      <c r="BD92" s="75"/>
      <c r="BE92" s="229" t="s">
        <v>265</v>
      </c>
      <c r="BF92" s="186">
        <v>144</v>
      </c>
      <c r="BG92" s="186">
        <v>232</v>
      </c>
      <c r="BH92" s="186">
        <v>54</v>
      </c>
      <c r="BI92" s="186">
        <v>0</v>
      </c>
      <c r="BJ92" s="358">
        <f t="shared" si="49"/>
        <v>430</v>
      </c>
      <c r="BK92" s="358"/>
      <c r="BL92" s="241">
        <v>6</v>
      </c>
      <c r="BM92" s="240"/>
    </row>
    <row r="93" spans="1:65" s="74" customFormat="1" ht="14.25" customHeight="1">
      <c r="A93" s="185" t="s">
        <v>25</v>
      </c>
      <c r="B93" s="142"/>
      <c r="C93" s="142"/>
      <c r="D93" s="142"/>
      <c r="E93" s="142"/>
      <c r="F93" s="142"/>
      <c r="G93" s="142"/>
      <c r="H93" s="142"/>
      <c r="I93" s="142"/>
      <c r="J93" s="142"/>
      <c r="K93" s="346"/>
      <c r="L93" s="142"/>
      <c r="M93" s="142">
        <f>+B93+D93+F93+H93+J93</f>
        <v>0</v>
      </c>
      <c r="N93" s="142">
        <f>+C93+E93+G93+I93+L93</f>
        <v>0</v>
      </c>
      <c r="O93" s="142"/>
      <c r="P93" s="346"/>
      <c r="Q93" s="142"/>
      <c r="R93" s="142"/>
      <c r="S93" s="601"/>
      <c r="T93" s="188"/>
      <c r="V93" s="203" t="s">
        <v>25</v>
      </c>
      <c r="W93" s="201"/>
      <c r="X93" s="201"/>
      <c r="Y93" s="201"/>
      <c r="Z93" s="201"/>
      <c r="AA93" s="201"/>
      <c r="AB93" s="201"/>
      <c r="AC93" s="201"/>
      <c r="AD93" s="201"/>
      <c r="AE93" s="201"/>
      <c r="AF93" s="502"/>
      <c r="AG93" s="201"/>
      <c r="AH93" s="142">
        <f>+W93+Y93+AA93+AC93+AE93</f>
        <v>0</v>
      </c>
      <c r="AI93" s="142">
        <f>+X93+Z93+AB93+AD93+AG93</f>
        <v>0</v>
      </c>
      <c r="AJ93" s="201"/>
      <c r="AK93" s="502"/>
      <c r="AL93" s="201"/>
      <c r="AM93" s="201"/>
      <c r="AN93" s="587"/>
      <c r="AO93" s="202"/>
      <c r="AQ93" s="228" t="s">
        <v>25</v>
      </c>
      <c r="AR93" s="192"/>
      <c r="AS93" s="192"/>
      <c r="AT93" s="192"/>
      <c r="AU93" s="192"/>
      <c r="AV93" s="192"/>
      <c r="AW93" s="230">
        <f t="shared" si="48"/>
        <v>0</v>
      </c>
      <c r="AX93" s="230"/>
      <c r="AY93" s="230"/>
      <c r="AZ93" s="192"/>
      <c r="BA93" s="192"/>
      <c r="BB93" s="192"/>
      <c r="BC93" s="188"/>
      <c r="BD93" s="75"/>
      <c r="BE93" s="228" t="s">
        <v>25</v>
      </c>
      <c r="BF93" s="186"/>
      <c r="BG93" s="186"/>
      <c r="BH93" s="186"/>
      <c r="BI93" s="186"/>
      <c r="BJ93" s="358">
        <f t="shared" si="49"/>
        <v>0</v>
      </c>
      <c r="BK93" s="358"/>
      <c r="BL93" s="239"/>
      <c r="BM93" s="240"/>
    </row>
    <row r="94" spans="1:65" ht="14.25" customHeight="1">
      <c r="A94" s="187" t="s">
        <v>297</v>
      </c>
      <c r="B94" s="142">
        <v>3698</v>
      </c>
      <c r="C94" s="142">
        <v>1817</v>
      </c>
      <c r="D94" s="142">
        <v>2836</v>
      </c>
      <c r="E94" s="142">
        <v>1341</v>
      </c>
      <c r="F94" s="142">
        <v>2433</v>
      </c>
      <c r="G94" s="142">
        <v>1180</v>
      </c>
      <c r="H94" s="142">
        <v>1325</v>
      </c>
      <c r="I94" s="142">
        <v>632</v>
      </c>
      <c r="J94" s="142">
        <v>1004</v>
      </c>
      <c r="K94" s="346"/>
      <c r="L94" s="142">
        <v>486</v>
      </c>
      <c r="M94" s="142">
        <f>+B94+D94+F94+H94+J94</f>
        <v>11296</v>
      </c>
      <c r="N94" s="142">
        <f>+C94+E94+G94+I94+L94</f>
        <v>5456</v>
      </c>
      <c r="O94" s="142"/>
      <c r="P94" s="346"/>
      <c r="Q94" s="142"/>
      <c r="R94" s="142"/>
      <c r="S94" s="601"/>
      <c r="T94" s="188"/>
      <c r="V94" s="206" t="s">
        <v>297</v>
      </c>
      <c r="W94" s="214">
        <v>1200</v>
      </c>
      <c r="X94" s="214">
        <v>583</v>
      </c>
      <c r="Y94" s="214">
        <v>1157</v>
      </c>
      <c r="Z94" s="214">
        <v>533</v>
      </c>
      <c r="AA94" s="214">
        <v>840</v>
      </c>
      <c r="AB94" s="214">
        <v>383</v>
      </c>
      <c r="AC94" s="214">
        <v>262</v>
      </c>
      <c r="AD94" s="214">
        <v>116</v>
      </c>
      <c r="AE94" s="214">
        <v>248</v>
      </c>
      <c r="AF94" s="597"/>
      <c r="AG94" s="214">
        <v>120</v>
      </c>
      <c r="AH94" s="142">
        <f>+W94+Y94+AA94+AC94+AE94</f>
        <v>3707</v>
      </c>
      <c r="AI94" s="142">
        <f>+X94+Z94+AB94+AD94+AG94</f>
        <v>1735</v>
      </c>
      <c r="AJ94" s="214"/>
      <c r="AK94" s="597"/>
      <c r="AL94" s="214"/>
      <c r="AM94" s="214"/>
      <c r="AN94" s="588"/>
      <c r="AO94" s="215"/>
      <c r="AQ94" s="229" t="s">
        <v>297</v>
      </c>
      <c r="AR94" s="192">
        <v>86</v>
      </c>
      <c r="AS94" s="192">
        <v>82</v>
      </c>
      <c r="AT94" s="192">
        <v>78</v>
      </c>
      <c r="AU94" s="192">
        <v>39</v>
      </c>
      <c r="AV94" s="192">
        <v>35</v>
      </c>
      <c r="AW94" s="230">
        <f t="shared" si="48"/>
        <v>320</v>
      </c>
      <c r="AX94" s="230"/>
      <c r="AY94" s="230"/>
      <c r="AZ94" s="192">
        <v>266</v>
      </c>
      <c r="BA94" s="192">
        <v>13</v>
      </c>
      <c r="BB94" s="192">
        <v>279</v>
      </c>
      <c r="BC94" s="188">
        <v>89</v>
      </c>
      <c r="BD94" s="75"/>
      <c r="BE94" s="229" t="s">
        <v>297</v>
      </c>
      <c r="BF94" s="186">
        <v>62</v>
      </c>
      <c r="BG94" s="186">
        <v>76</v>
      </c>
      <c r="BH94" s="186">
        <v>2</v>
      </c>
      <c r="BI94" s="186">
        <v>0</v>
      </c>
      <c r="BJ94" s="358">
        <f t="shared" si="49"/>
        <v>140</v>
      </c>
      <c r="BK94" s="358"/>
      <c r="BL94" s="241">
        <v>18</v>
      </c>
      <c r="BM94" s="240">
        <v>8</v>
      </c>
    </row>
    <row r="95" spans="1:65" ht="14.25" customHeight="1">
      <c r="A95" s="187" t="s">
        <v>266</v>
      </c>
      <c r="B95" s="142">
        <v>15094</v>
      </c>
      <c r="C95" s="142">
        <v>7447</v>
      </c>
      <c r="D95" s="142">
        <v>11596</v>
      </c>
      <c r="E95" s="142">
        <v>5776</v>
      </c>
      <c r="F95" s="142">
        <v>9020</v>
      </c>
      <c r="G95" s="142">
        <v>4477</v>
      </c>
      <c r="H95" s="142">
        <v>5684</v>
      </c>
      <c r="I95" s="142">
        <v>2996</v>
      </c>
      <c r="J95" s="142">
        <v>3867</v>
      </c>
      <c r="K95" s="346"/>
      <c r="L95" s="142">
        <v>2034</v>
      </c>
      <c r="M95" s="142">
        <f>+B95+D95+F95+H95+J95</f>
        <v>45261</v>
      </c>
      <c r="N95" s="142">
        <f>+C95+E95+G95+I95+L95</f>
        <v>22730</v>
      </c>
      <c r="O95" s="142"/>
      <c r="P95" s="346"/>
      <c r="Q95" s="142"/>
      <c r="R95" s="142"/>
      <c r="S95" s="601"/>
      <c r="T95" s="188"/>
      <c r="V95" s="206" t="s">
        <v>266</v>
      </c>
      <c r="W95" s="214">
        <v>647</v>
      </c>
      <c r="X95" s="214">
        <v>302</v>
      </c>
      <c r="Y95" s="214">
        <v>2544</v>
      </c>
      <c r="Z95" s="214">
        <v>1143</v>
      </c>
      <c r="AA95" s="214">
        <v>2177</v>
      </c>
      <c r="AB95" s="214">
        <v>1023</v>
      </c>
      <c r="AC95" s="214">
        <v>287</v>
      </c>
      <c r="AD95" s="214">
        <v>147</v>
      </c>
      <c r="AE95" s="214">
        <v>685</v>
      </c>
      <c r="AF95" s="597"/>
      <c r="AG95" s="214">
        <v>357</v>
      </c>
      <c r="AH95" s="142">
        <f>+W95+Y95+AA95+AC95+AE95</f>
        <v>6340</v>
      </c>
      <c r="AI95" s="142">
        <f>+X95+Z95+AB95+AD95+AG95</f>
        <v>2972</v>
      </c>
      <c r="AJ95" s="214"/>
      <c r="AK95" s="597"/>
      <c r="AL95" s="214"/>
      <c r="AM95" s="214"/>
      <c r="AN95" s="588"/>
      <c r="AO95" s="215"/>
      <c r="AQ95" s="229" t="s">
        <v>266</v>
      </c>
      <c r="AR95" s="192">
        <v>327</v>
      </c>
      <c r="AS95" s="192">
        <v>318</v>
      </c>
      <c r="AT95" s="192">
        <v>308</v>
      </c>
      <c r="AU95" s="192">
        <v>255</v>
      </c>
      <c r="AV95" s="192">
        <v>218</v>
      </c>
      <c r="AW95" s="230">
        <f t="shared" si="48"/>
        <v>1426</v>
      </c>
      <c r="AX95" s="230"/>
      <c r="AY95" s="230"/>
      <c r="AZ95" s="192">
        <v>874</v>
      </c>
      <c r="BA95" s="192">
        <v>89</v>
      </c>
      <c r="BB95" s="192">
        <v>963</v>
      </c>
      <c r="BC95" s="193">
        <v>305</v>
      </c>
      <c r="BD95" s="75"/>
      <c r="BE95" s="229" t="s">
        <v>266</v>
      </c>
      <c r="BF95" s="186">
        <v>237</v>
      </c>
      <c r="BG95" s="186">
        <v>496</v>
      </c>
      <c r="BH95" s="186">
        <v>34</v>
      </c>
      <c r="BI95" s="186">
        <v>0</v>
      </c>
      <c r="BJ95" s="358">
        <f t="shared" si="49"/>
        <v>767</v>
      </c>
      <c r="BK95" s="358"/>
      <c r="BL95" s="241">
        <v>26</v>
      </c>
      <c r="BM95" s="240">
        <v>9</v>
      </c>
    </row>
    <row r="96" spans="1:65" ht="14.25" customHeight="1">
      <c r="A96" s="187" t="s">
        <v>267</v>
      </c>
      <c r="B96" s="142">
        <v>21831</v>
      </c>
      <c r="C96" s="142">
        <v>10533</v>
      </c>
      <c r="D96" s="142">
        <v>15460</v>
      </c>
      <c r="E96" s="142">
        <v>7369</v>
      </c>
      <c r="F96" s="142">
        <v>11906</v>
      </c>
      <c r="G96" s="142">
        <v>5793</v>
      </c>
      <c r="H96" s="142">
        <v>6310</v>
      </c>
      <c r="I96" s="142">
        <v>3061</v>
      </c>
      <c r="J96" s="142">
        <v>5128</v>
      </c>
      <c r="K96" s="346"/>
      <c r="L96" s="142">
        <v>2468</v>
      </c>
      <c r="M96" s="142">
        <f>+B96+D96+F96+H96+J96</f>
        <v>60635</v>
      </c>
      <c r="N96" s="142">
        <f>+C96+E96+G96+I96+L96</f>
        <v>29224</v>
      </c>
      <c r="O96" s="142"/>
      <c r="P96" s="346"/>
      <c r="Q96" s="142"/>
      <c r="R96" s="142"/>
      <c r="S96" s="601"/>
      <c r="T96" s="188"/>
      <c r="V96" s="206" t="s">
        <v>267</v>
      </c>
      <c r="W96" s="214">
        <v>5330</v>
      </c>
      <c r="X96" s="214">
        <v>2515</v>
      </c>
      <c r="Y96" s="214">
        <v>5793</v>
      </c>
      <c r="Z96" s="214">
        <v>2693</v>
      </c>
      <c r="AA96" s="214">
        <v>4166</v>
      </c>
      <c r="AB96" s="214">
        <v>2002</v>
      </c>
      <c r="AC96" s="214">
        <v>1047</v>
      </c>
      <c r="AD96" s="214">
        <v>486</v>
      </c>
      <c r="AE96" s="214">
        <v>1247</v>
      </c>
      <c r="AF96" s="597"/>
      <c r="AG96" s="214">
        <v>568</v>
      </c>
      <c r="AH96" s="142">
        <f>+W96+Y96+AA96+AC96+AE96</f>
        <v>17583</v>
      </c>
      <c r="AI96" s="142">
        <f>+X96+Z96+AB96+AD96+AG96</f>
        <v>8264</v>
      </c>
      <c r="AJ96" s="214"/>
      <c r="AK96" s="597"/>
      <c r="AL96" s="214"/>
      <c r="AM96" s="214"/>
      <c r="AN96" s="588"/>
      <c r="AO96" s="215"/>
      <c r="AQ96" s="229" t="s">
        <v>267</v>
      </c>
      <c r="AR96" s="192">
        <v>406</v>
      </c>
      <c r="AS96" s="192">
        <v>381</v>
      </c>
      <c r="AT96" s="192">
        <v>352</v>
      </c>
      <c r="AU96" s="192">
        <v>191</v>
      </c>
      <c r="AV96" s="192">
        <v>181</v>
      </c>
      <c r="AW96" s="230">
        <f t="shared" si="48"/>
        <v>1511</v>
      </c>
      <c r="AX96" s="230"/>
      <c r="AY96" s="230"/>
      <c r="AZ96" s="192">
        <v>1220</v>
      </c>
      <c r="BA96" s="192">
        <v>118</v>
      </c>
      <c r="BB96" s="192">
        <v>1338</v>
      </c>
      <c r="BC96" s="193">
        <v>371</v>
      </c>
      <c r="BD96" s="75"/>
      <c r="BE96" s="229" t="s">
        <v>267</v>
      </c>
      <c r="BF96" s="186">
        <v>354</v>
      </c>
      <c r="BG96" s="186">
        <v>561</v>
      </c>
      <c r="BH96" s="186">
        <v>24</v>
      </c>
      <c r="BI96" s="186">
        <v>0</v>
      </c>
      <c r="BJ96" s="358">
        <f t="shared" si="49"/>
        <v>939</v>
      </c>
      <c r="BK96" s="358"/>
      <c r="BL96" s="241">
        <v>18</v>
      </c>
      <c r="BM96" s="240">
        <v>13</v>
      </c>
    </row>
    <row r="97" spans="1:65" ht="14.25" customHeight="1">
      <c r="A97" s="187" t="s">
        <v>299</v>
      </c>
      <c r="B97" s="142">
        <v>13991</v>
      </c>
      <c r="C97" s="142">
        <v>6917</v>
      </c>
      <c r="D97" s="142">
        <v>8708</v>
      </c>
      <c r="E97" s="142">
        <v>4235</v>
      </c>
      <c r="F97" s="142">
        <v>6852</v>
      </c>
      <c r="G97" s="142">
        <v>3319</v>
      </c>
      <c r="H97" s="142">
        <v>3803</v>
      </c>
      <c r="I97" s="142">
        <v>1887</v>
      </c>
      <c r="J97" s="142">
        <v>2949</v>
      </c>
      <c r="K97" s="346"/>
      <c r="L97" s="142">
        <v>1404</v>
      </c>
      <c r="M97" s="142">
        <f>+B97+D97+F97+H97+J97</f>
        <v>36303</v>
      </c>
      <c r="N97" s="142">
        <f>+C97+E97+G97+I97+L97</f>
        <v>17762</v>
      </c>
      <c r="O97" s="142"/>
      <c r="P97" s="346"/>
      <c r="Q97" s="142"/>
      <c r="R97" s="142"/>
      <c r="S97" s="601"/>
      <c r="T97" s="188"/>
      <c r="V97" s="206" t="s">
        <v>299</v>
      </c>
      <c r="W97" s="214">
        <v>2745</v>
      </c>
      <c r="X97" s="214">
        <v>1336</v>
      </c>
      <c r="Y97" s="214">
        <v>3567</v>
      </c>
      <c r="Z97" s="214">
        <v>1680</v>
      </c>
      <c r="AA97" s="214">
        <v>2603</v>
      </c>
      <c r="AB97" s="214">
        <v>1238</v>
      </c>
      <c r="AC97" s="214">
        <v>534</v>
      </c>
      <c r="AD97" s="214">
        <v>238</v>
      </c>
      <c r="AE97" s="214">
        <v>659</v>
      </c>
      <c r="AF97" s="597"/>
      <c r="AG97" s="214">
        <v>301</v>
      </c>
      <c r="AH97" s="142">
        <f>+W97+Y97+AA97+AC97+AE97</f>
        <v>10108</v>
      </c>
      <c r="AI97" s="142">
        <f>+X97+Z97+AB97+AD97+AG97</f>
        <v>4793</v>
      </c>
      <c r="AJ97" s="214"/>
      <c r="AK97" s="597"/>
      <c r="AL97" s="214"/>
      <c r="AM97" s="214"/>
      <c r="AN97" s="588"/>
      <c r="AO97" s="215"/>
      <c r="AQ97" s="229" t="s">
        <v>299</v>
      </c>
      <c r="AR97" s="192">
        <v>243</v>
      </c>
      <c r="AS97" s="192">
        <v>236</v>
      </c>
      <c r="AT97" s="192">
        <v>220</v>
      </c>
      <c r="AU97" s="192">
        <v>153</v>
      </c>
      <c r="AV97" s="192">
        <v>150</v>
      </c>
      <c r="AW97" s="230">
        <f t="shared" si="48"/>
        <v>1002</v>
      </c>
      <c r="AX97" s="230"/>
      <c r="AY97" s="230"/>
      <c r="AZ97" s="192">
        <v>974</v>
      </c>
      <c r="BA97" s="192">
        <v>40</v>
      </c>
      <c r="BB97" s="192">
        <v>1014</v>
      </c>
      <c r="BC97" s="188">
        <v>241</v>
      </c>
      <c r="BD97" s="75"/>
      <c r="BE97" s="229" t="s">
        <v>299</v>
      </c>
      <c r="BF97" s="186">
        <v>279</v>
      </c>
      <c r="BG97" s="186">
        <v>422</v>
      </c>
      <c r="BH97" s="186">
        <v>92</v>
      </c>
      <c r="BI97" s="186">
        <v>0</v>
      </c>
      <c r="BJ97" s="358">
        <f t="shared" si="49"/>
        <v>793</v>
      </c>
      <c r="BK97" s="358"/>
      <c r="BL97" s="241">
        <v>17</v>
      </c>
      <c r="BM97" s="240">
        <v>4</v>
      </c>
    </row>
    <row r="98" spans="1:65" ht="14.25" customHeight="1">
      <c r="A98" s="187" t="s">
        <v>268</v>
      </c>
      <c r="B98" s="142">
        <v>3697</v>
      </c>
      <c r="C98" s="142">
        <v>1744</v>
      </c>
      <c r="D98" s="142">
        <v>3599</v>
      </c>
      <c r="E98" s="142">
        <v>1724</v>
      </c>
      <c r="F98" s="142">
        <v>3803</v>
      </c>
      <c r="G98" s="142">
        <v>1881</v>
      </c>
      <c r="H98" s="142">
        <v>3601</v>
      </c>
      <c r="I98" s="142">
        <v>1818</v>
      </c>
      <c r="J98" s="142">
        <v>3476</v>
      </c>
      <c r="K98" s="346"/>
      <c r="L98" s="142">
        <v>1870</v>
      </c>
      <c r="M98" s="142">
        <f>+B98+D98+F98+H98+J98</f>
        <v>18176</v>
      </c>
      <c r="N98" s="142">
        <f>+C98+E98+G98+I98+L98</f>
        <v>9037</v>
      </c>
      <c r="O98" s="142"/>
      <c r="P98" s="346"/>
      <c r="Q98" s="142"/>
      <c r="R98" s="142"/>
      <c r="S98" s="601"/>
      <c r="T98" s="188"/>
      <c r="V98" s="206" t="s">
        <v>268</v>
      </c>
      <c r="W98" s="214">
        <v>914</v>
      </c>
      <c r="X98" s="214">
        <v>400</v>
      </c>
      <c r="Y98" s="214">
        <v>616</v>
      </c>
      <c r="Z98" s="214">
        <v>241</v>
      </c>
      <c r="AA98" s="214">
        <v>813</v>
      </c>
      <c r="AB98" s="214">
        <v>386</v>
      </c>
      <c r="AC98" s="214">
        <v>821</v>
      </c>
      <c r="AD98" s="214">
        <v>364</v>
      </c>
      <c r="AE98" s="214">
        <v>606</v>
      </c>
      <c r="AF98" s="597"/>
      <c r="AG98" s="214">
        <v>335</v>
      </c>
      <c r="AH98" s="142">
        <f>+W98+Y98+AA98+AC98+AE98</f>
        <v>3770</v>
      </c>
      <c r="AI98" s="142">
        <f>+X98+Z98+AB98+AD98+AG98</f>
        <v>1726</v>
      </c>
      <c r="AJ98" s="214"/>
      <c r="AK98" s="597"/>
      <c r="AL98" s="214"/>
      <c r="AM98" s="214"/>
      <c r="AN98" s="588"/>
      <c r="AO98" s="215"/>
      <c r="AQ98" s="229" t="s">
        <v>268</v>
      </c>
      <c r="AR98" s="192">
        <v>59</v>
      </c>
      <c r="AS98" s="192">
        <v>69</v>
      </c>
      <c r="AT98" s="192">
        <v>73</v>
      </c>
      <c r="AU98" s="192">
        <v>67</v>
      </c>
      <c r="AV98" s="192">
        <v>67</v>
      </c>
      <c r="AW98" s="230">
        <f t="shared" si="48"/>
        <v>335</v>
      </c>
      <c r="AX98" s="230"/>
      <c r="AY98" s="230"/>
      <c r="AZ98" s="192">
        <v>222</v>
      </c>
      <c r="BA98" s="192">
        <v>6</v>
      </c>
      <c r="BB98" s="192">
        <v>228</v>
      </c>
      <c r="BC98" s="193">
        <v>24</v>
      </c>
      <c r="BD98" s="75"/>
      <c r="BE98" s="229" t="s">
        <v>268</v>
      </c>
      <c r="BF98" s="186">
        <v>249</v>
      </c>
      <c r="BG98" s="186">
        <v>84</v>
      </c>
      <c r="BH98" s="186">
        <v>44</v>
      </c>
      <c r="BI98" s="186">
        <v>0</v>
      </c>
      <c r="BJ98" s="358">
        <f t="shared" si="49"/>
        <v>377</v>
      </c>
      <c r="BK98" s="358"/>
      <c r="BL98" s="241">
        <v>68</v>
      </c>
      <c r="BM98" s="240">
        <v>1</v>
      </c>
    </row>
    <row r="99" spans="1:65" s="74" customFormat="1" ht="14.25" customHeight="1">
      <c r="A99" s="187" t="s">
        <v>270</v>
      </c>
      <c r="B99" s="142">
        <v>10710</v>
      </c>
      <c r="C99" s="142">
        <v>5291</v>
      </c>
      <c r="D99" s="142">
        <v>12528</v>
      </c>
      <c r="E99" s="142">
        <v>6072</v>
      </c>
      <c r="F99" s="142">
        <v>9228</v>
      </c>
      <c r="G99" s="142">
        <v>4514</v>
      </c>
      <c r="H99" s="142">
        <v>5409</v>
      </c>
      <c r="I99" s="142">
        <v>2805</v>
      </c>
      <c r="J99" s="142">
        <v>4516</v>
      </c>
      <c r="K99" s="346"/>
      <c r="L99" s="142">
        <v>2347</v>
      </c>
      <c r="M99" s="142">
        <f>+B99+D99+F99+H99+J99</f>
        <v>42391</v>
      </c>
      <c r="N99" s="142">
        <f>+C99+E99+G99+I99+L99</f>
        <v>21029</v>
      </c>
      <c r="O99" s="142"/>
      <c r="P99" s="346"/>
      <c r="Q99" s="142"/>
      <c r="R99" s="142"/>
      <c r="S99" s="601"/>
      <c r="T99" s="188"/>
      <c r="V99" s="206" t="s">
        <v>270</v>
      </c>
      <c r="W99" s="214">
        <v>0</v>
      </c>
      <c r="X99" s="214">
        <v>0</v>
      </c>
      <c r="Y99" s="214">
        <v>4550</v>
      </c>
      <c r="Z99" s="214">
        <v>2116</v>
      </c>
      <c r="AA99" s="214">
        <v>2853</v>
      </c>
      <c r="AB99" s="214">
        <v>1300</v>
      </c>
      <c r="AC99" s="214">
        <v>6</v>
      </c>
      <c r="AD99" s="214">
        <v>3</v>
      </c>
      <c r="AE99" s="214">
        <v>611</v>
      </c>
      <c r="AF99" s="597"/>
      <c r="AG99" s="214">
        <v>279</v>
      </c>
      <c r="AH99" s="142">
        <f>+W99+Y99+AA99+AC99+AE99</f>
        <v>8020</v>
      </c>
      <c r="AI99" s="142">
        <f>+X99+Z99+AB99+AD99+AG99</f>
        <v>3698</v>
      </c>
      <c r="AJ99" s="214"/>
      <c r="AK99" s="597"/>
      <c r="AL99" s="214"/>
      <c r="AM99" s="214"/>
      <c r="AN99" s="588"/>
      <c r="AO99" s="215"/>
      <c r="AQ99" s="229" t="s">
        <v>270</v>
      </c>
      <c r="AR99" s="192">
        <v>317</v>
      </c>
      <c r="AS99" s="192">
        <v>330</v>
      </c>
      <c r="AT99" s="192">
        <v>310</v>
      </c>
      <c r="AU99" s="192">
        <v>239</v>
      </c>
      <c r="AV99" s="192">
        <v>226</v>
      </c>
      <c r="AW99" s="230">
        <f t="shared" si="48"/>
        <v>1422</v>
      </c>
      <c r="AX99" s="230"/>
      <c r="AY99" s="230"/>
      <c r="AZ99" s="192">
        <v>902</v>
      </c>
      <c r="BA99" s="192">
        <v>0</v>
      </c>
      <c r="BB99" s="192">
        <v>902</v>
      </c>
      <c r="BC99" s="188">
        <v>299</v>
      </c>
      <c r="BD99" s="75"/>
      <c r="BE99" s="229" t="s">
        <v>270</v>
      </c>
      <c r="BF99" s="186">
        <v>308</v>
      </c>
      <c r="BG99" s="186">
        <v>496</v>
      </c>
      <c r="BH99" s="186">
        <v>124</v>
      </c>
      <c r="BI99" s="186">
        <v>0</v>
      </c>
      <c r="BJ99" s="358">
        <f t="shared" si="49"/>
        <v>928</v>
      </c>
      <c r="BK99" s="358"/>
      <c r="BL99" s="241">
        <v>59</v>
      </c>
      <c r="BM99" s="240">
        <v>4</v>
      </c>
    </row>
    <row r="100" spans="1:65" s="74" customFormat="1" ht="14.25" customHeight="1">
      <c r="A100" s="187" t="s">
        <v>272</v>
      </c>
      <c r="B100" s="142">
        <v>10557</v>
      </c>
      <c r="C100" s="142">
        <v>5262</v>
      </c>
      <c r="D100" s="142">
        <v>8854</v>
      </c>
      <c r="E100" s="142">
        <v>4323</v>
      </c>
      <c r="F100" s="142">
        <v>7273</v>
      </c>
      <c r="G100" s="142">
        <v>3630</v>
      </c>
      <c r="H100" s="142">
        <v>4524</v>
      </c>
      <c r="I100" s="142">
        <v>2281</v>
      </c>
      <c r="J100" s="142">
        <v>2804</v>
      </c>
      <c r="K100" s="346"/>
      <c r="L100" s="142">
        <v>1401</v>
      </c>
      <c r="M100" s="142">
        <f>+B100+D100+F100+H100+J100</f>
        <v>34012</v>
      </c>
      <c r="N100" s="142">
        <f>+C100+E100+G100+I100+L100</f>
        <v>16897</v>
      </c>
      <c r="O100" s="31">
        <v>1895</v>
      </c>
      <c r="P100" s="31"/>
      <c r="Q100" s="31">
        <v>987</v>
      </c>
      <c r="R100" s="31">
        <v>846</v>
      </c>
      <c r="S100" s="583"/>
      <c r="T100" s="378">
        <v>430</v>
      </c>
      <c r="V100" s="206" t="s">
        <v>272</v>
      </c>
      <c r="W100" s="214">
        <v>3480</v>
      </c>
      <c r="X100" s="214">
        <v>1648</v>
      </c>
      <c r="Y100" s="214">
        <v>3061</v>
      </c>
      <c r="Z100" s="214">
        <v>1429</v>
      </c>
      <c r="AA100" s="214">
        <v>2219</v>
      </c>
      <c r="AB100" s="214">
        <v>1070</v>
      </c>
      <c r="AC100" s="214">
        <v>917</v>
      </c>
      <c r="AD100" s="214">
        <v>423</v>
      </c>
      <c r="AE100" s="214">
        <v>477</v>
      </c>
      <c r="AF100" s="597"/>
      <c r="AG100" s="214">
        <v>224</v>
      </c>
      <c r="AH100" s="142">
        <f>+W100+Y100+AA100+AC100+AE100</f>
        <v>10154</v>
      </c>
      <c r="AI100" s="142">
        <f>+X100+Z100+AB100+AD100+AG100</f>
        <v>4794</v>
      </c>
      <c r="AJ100" s="381">
        <v>228</v>
      </c>
      <c r="AK100" s="500"/>
      <c r="AL100" s="381">
        <v>124</v>
      </c>
      <c r="AM100" s="381">
        <v>13</v>
      </c>
      <c r="AN100" s="589"/>
      <c r="AO100" s="382">
        <v>3</v>
      </c>
      <c r="AQ100" s="229" t="s">
        <v>272</v>
      </c>
      <c r="AR100" s="192">
        <v>236</v>
      </c>
      <c r="AS100" s="192">
        <v>228</v>
      </c>
      <c r="AT100" s="192">
        <v>207</v>
      </c>
      <c r="AU100" s="192">
        <v>141</v>
      </c>
      <c r="AV100" s="192">
        <v>107</v>
      </c>
      <c r="AW100" s="230">
        <f t="shared" si="48"/>
        <v>919</v>
      </c>
      <c r="AX100" s="31">
        <v>25</v>
      </c>
      <c r="AY100" s="31">
        <v>15</v>
      </c>
      <c r="AZ100" s="192">
        <v>676</v>
      </c>
      <c r="BA100" s="192">
        <v>98</v>
      </c>
      <c r="BB100" s="192">
        <v>774</v>
      </c>
      <c r="BC100" s="193">
        <v>215</v>
      </c>
      <c r="BD100" s="75"/>
      <c r="BE100" s="229" t="s">
        <v>272</v>
      </c>
      <c r="BF100" s="186">
        <v>247</v>
      </c>
      <c r="BG100" s="186">
        <v>349</v>
      </c>
      <c r="BH100" s="186">
        <v>43</v>
      </c>
      <c r="BI100" s="186">
        <v>0</v>
      </c>
      <c r="BJ100" s="358">
        <f t="shared" si="49"/>
        <v>639</v>
      </c>
      <c r="BK100" s="379">
        <v>32</v>
      </c>
      <c r="BL100" s="241">
        <v>24</v>
      </c>
      <c r="BM100" s="240">
        <v>3</v>
      </c>
    </row>
    <row r="101" spans="1:65" s="74" customFormat="1" ht="14.25" customHeight="1">
      <c r="A101" s="185" t="s">
        <v>26</v>
      </c>
      <c r="B101" s="142"/>
      <c r="C101" s="142"/>
      <c r="D101" s="142"/>
      <c r="E101" s="142"/>
      <c r="F101" s="142"/>
      <c r="G101" s="142"/>
      <c r="H101" s="142"/>
      <c r="I101" s="142"/>
      <c r="J101" s="142"/>
      <c r="K101" s="346"/>
      <c r="L101" s="142"/>
      <c r="M101" s="142">
        <f>+B101+D101+F101+H101+J101</f>
        <v>0</v>
      </c>
      <c r="N101" s="142">
        <f>+C101+E101+G101+I101+L101</f>
        <v>0</v>
      </c>
      <c r="O101" s="142"/>
      <c r="P101" s="346"/>
      <c r="Q101" s="142"/>
      <c r="R101" s="142"/>
      <c r="S101" s="601"/>
      <c r="T101" s="188"/>
      <c r="V101" s="203" t="s">
        <v>26</v>
      </c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345"/>
      <c r="AG101" s="192"/>
      <c r="AH101" s="142">
        <f>+W101+Y101+AA101+AC101+AE101</f>
        <v>0</v>
      </c>
      <c r="AI101" s="142">
        <f>+X101+Z101+AB101+AD101+AG101</f>
        <v>0</v>
      </c>
      <c r="AJ101" s="192"/>
      <c r="AK101" s="345"/>
      <c r="AL101" s="192"/>
      <c r="AM101" s="192"/>
      <c r="AN101" s="590"/>
      <c r="AO101" s="193"/>
      <c r="AQ101" s="228" t="s">
        <v>26</v>
      </c>
      <c r="AR101" s="192"/>
      <c r="AS101" s="192"/>
      <c r="AT101" s="192"/>
      <c r="AU101" s="192"/>
      <c r="AV101" s="192"/>
      <c r="AW101" s="230">
        <f t="shared" si="48"/>
        <v>0</v>
      </c>
      <c r="AX101" s="230"/>
      <c r="AY101" s="230"/>
      <c r="AZ101" s="192"/>
      <c r="BA101" s="192"/>
      <c r="BB101" s="192"/>
      <c r="BC101" s="188"/>
      <c r="BD101" s="75"/>
      <c r="BE101" s="228" t="s">
        <v>26</v>
      </c>
      <c r="BF101" s="186"/>
      <c r="BG101" s="186"/>
      <c r="BH101" s="186"/>
      <c r="BI101" s="186"/>
      <c r="BJ101" s="358">
        <f t="shared" si="49"/>
        <v>0</v>
      </c>
      <c r="BK101" s="358"/>
      <c r="BL101" s="239"/>
      <c r="BM101" s="240"/>
    </row>
    <row r="102" spans="1:65" ht="14.25" customHeight="1">
      <c r="A102" s="187" t="s">
        <v>301</v>
      </c>
      <c r="B102" s="142">
        <v>697</v>
      </c>
      <c r="C102" s="142">
        <v>320</v>
      </c>
      <c r="D102" s="142">
        <v>512</v>
      </c>
      <c r="E102" s="142">
        <v>241</v>
      </c>
      <c r="F102" s="142">
        <v>448</v>
      </c>
      <c r="G102" s="142">
        <v>221</v>
      </c>
      <c r="H102" s="142">
        <v>272</v>
      </c>
      <c r="I102" s="142">
        <v>128</v>
      </c>
      <c r="J102" s="142">
        <v>189</v>
      </c>
      <c r="K102" s="346"/>
      <c r="L102" s="142">
        <v>89</v>
      </c>
      <c r="M102" s="142">
        <f>+B102+D102+F102+H102+J102</f>
        <v>2118</v>
      </c>
      <c r="N102" s="142">
        <f>+C102+E102+G102+I102+L102</f>
        <v>999</v>
      </c>
      <c r="O102" s="142"/>
      <c r="P102" s="346"/>
      <c r="Q102" s="142"/>
      <c r="R102" s="142"/>
      <c r="S102" s="601"/>
      <c r="T102" s="188"/>
      <c r="V102" s="206" t="s">
        <v>301</v>
      </c>
      <c r="W102" s="195">
        <v>251</v>
      </c>
      <c r="X102" s="195">
        <v>115</v>
      </c>
      <c r="Y102" s="195">
        <v>141</v>
      </c>
      <c r="Z102" s="195">
        <v>68</v>
      </c>
      <c r="AA102" s="195">
        <v>142</v>
      </c>
      <c r="AB102" s="195">
        <v>76</v>
      </c>
      <c r="AC102" s="195">
        <v>48</v>
      </c>
      <c r="AD102" s="195">
        <v>19</v>
      </c>
      <c r="AE102" s="195">
        <v>50</v>
      </c>
      <c r="AF102" s="595"/>
      <c r="AG102" s="195">
        <v>14</v>
      </c>
      <c r="AH102" s="142">
        <f>+W102+Y102+AA102+AC102+AE102</f>
        <v>632</v>
      </c>
      <c r="AI102" s="142">
        <f>+X102+Z102+AB102+AD102+AG102</f>
        <v>292</v>
      </c>
      <c r="AJ102" s="195"/>
      <c r="AK102" s="595"/>
      <c r="AL102" s="195"/>
      <c r="AM102" s="195"/>
      <c r="AN102" s="582"/>
      <c r="AO102" s="196"/>
      <c r="AQ102" s="229" t="s">
        <v>301</v>
      </c>
      <c r="AR102" s="31">
        <v>13</v>
      </c>
      <c r="AS102" s="31">
        <v>10</v>
      </c>
      <c r="AT102" s="31">
        <v>10</v>
      </c>
      <c r="AU102" s="31">
        <v>9</v>
      </c>
      <c r="AV102" s="31">
        <v>8</v>
      </c>
      <c r="AW102" s="230">
        <f t="shared" si="48"/>
        <v>50</v>
      </c>
      <c r="AX102" s="230"/>
      <c r="AY102" s="230"/>
      <c r="AZ102" s="192">
        <v>43</v>
      </c>
      <c r="BA102" s="192">
        <v>5</v>
      </c>
      <c r="BB102" s="192">
        <v>48</v>
      </c>
      <c r="BC102" s="188">
        <v>17</v>
      </c>
      <c r="BD102" s="75"/>
      <c r="BE102" s="229" t="s">
        <v>301</v>
      </c>
      <c r="BF102" s="186">
        <v>14</v>
      </c>
      <c r="BG102" s="186">
        <v>34</v>
      </c>
      <c r="BH102" s="186">
        <v>11</v>
      </c>
      <c r="BI102" s="186">
        <v>2</v>
      </c>
      <c r="BJ102" s="358">
        <f t="shared" si="49"/>
        <v>61</v>
      </c>
      <c r="BK102" s="358"/>
      <c r="BL102" s="241">
        <v>4</v>
      </c>
      <c r="BM102" s="240">
        <v>1</v>
      </c>
    </row>
    <row r="103" spans="1:65" ht="14.25" customHeight="1">
      <c r="A103" s="187" t="s">
        <v>303</v>
      </c>
      <c r="B103" s="142">
        <v>7205</v>
      </c>
      <c r="C103" s="142">
        <v>3494</v>
      </c>
      <c r="D103" s="142">
        <v>5827</v>
      </c>
      <c r="E103" s="142">
        <v>2955</v>
      </c>
      <c r="F103" s="142">
        <v>4985</v>
      </c>
      <c r="G103" s="142">
        <v>2468</v>
      </c>
      <c r="H103" s="142">
        <v>3345</v>
      </c>
      <c r="I103" s="142">
        <v>1712</v>
      </c>
      <c r="J103" s="142">
        <v>2203</v>
      </c>
      <c r="K103" s="346"/>
      <c r="L103" s="142">
        <v>1105</v>
      </c>
      <c r="M103" s="142">
        <f>+B103+D103+F103+H103+J103</f>
        <v>23565</v>
      </c>
      <c r="N103" s="142">
        <f>+C103+E103+G103+I103+L103</f>
        <v>11734</v>
      </c>
      <c r="O103" s="142"/>
      <c r="P103" s="346"/>
      <c r="Q103" s="142"/>
      <c r="R103" s="142"/>
      <c r="S103" s="601"/>
      <c r="T103" s="188"/>
      <c r="V103" s="206" t="s">
        <v>303</v>
      </c>
      <c r="W103" s="195">
        <v>1770</v>
      </c>
      <c r="X103" s="195">
        <v>817</v>
      </c>
      <c r="Y103" s="195">
        <v>1556</v>
      </c>
      <c r="Z103" s="195">
        <v>733</v>
      </c>
      <c r="AA103" s="195">
        <v>1359</v>
      </c>
      <c r="AB103" s="195">
        <v>657</v>
      </c>
      <c r="AC103" s="195">
        <v>759</v>
      </c>
      <c r="AD103" s="195">
        <v>376</v>
      </c>
      <c r="AE103" s="195">
        <v>520</v>
      </c>
      <c r="AF103" s="595"/>
      <c r="AG103" s="195">
        <v>234</v>
      </c>
      <c r="AH103" s="142">
        <f>+W103+Y103+AA103+AC103+AE103</f>
        <v>5964</v>
      </c>
      <c r="AI103" s="142">
        <f>+X103+Z103+AB103+AD103+AG103</f>
        <v>2817</v>
      </c>
      <c r="AJ103" s="195"/>
      <c r="AK103" s="595"/>
      <c r="AL103" s="195"/>
      <c r="AM103" s="195"/>
      <c r="AN103" s="582"/>
      <c r="AO103" s="196"/>
      <c r="AQ103" s="229" t="s">
        <v>303</v>
      </c>
      <c r="AR103" s="31">
        <v>204</v>
      </c>
      <c r="AS103" s="31">
        <v>198</v>
      </c>
      <c r="AT103" s="31">
        <v>186</v>
      </c>
      <c r="AU103" s="31">
        <v>141</v>
      </c>
      <c r="AV103" s="31">
        <v>105</v>
      </c>
      <c r="AW103" s="230">
        <f t="shared" si="48"/>
        <v>834</v>
      </c>
      <c r="AX103" s="230"/>
      <c r="AY103" s="230"/>
      <c r="AZ103" s="192">
        <v>440</v>
      </c>
      <c r="BA103" s="192">
        <v>57</v>
      </c>
      <c r="BB103" s="192">
        <v>497</v>
      </c>
      <c r="BC103" s="188">
        <v>178</v>
      </c>
      <c r="BD103" s="75"/>
      <c r="BE103" s="229" t="s">
        <v>303</v>
      </c>
      <c r="BF103" s="186">
        <v>146</v>
      </c>
      <c r="BG103" s="186">
        <v>296</v>
      </c>
      <c r="BH103" s="186">
        <v>129</v>
      </c>
      <c r="BI103" s="186">
        <v>0</v>
      </c>
      <c r="BJ103" s="358">
        <f t="shared" si="49"/>
        <v>571</v>
      </c>
      <c r="BK103" s="358"/>
      <c r="BL103" s="241">
        <v>36</v>
      </c>
      <c r="BM103" s="240">
        <v>9</v>
      </c>
    </row>
    <row r="104" spans="1:65" ht="14.25" customHeight="1" thickBot="1">
      <c r="A104" s="189" t="s">
        <v>304</v>
      </c>
      <c r="B104" s="190">
        <v>7110</v>
      </c>
      <c r="C104" s="190">
        <v>3470</v>
      </c>
      <c r="D104" s="190">
        <v>5765</v>
      </c>
      <c r="E104" s="190">
        <v>2874</v>
      </c>
      <c r="F104" s="190">
        <v>4755</v>
      </c>
      <c r="G104" s="190">
        <v>2378</v>
      </c>
      <c r="H104" s="190">
        <v>3321</v>
      </c>
      <c r="I104" s="190">
        <v>1649</v>
      </c>
      <c r="J104" s="190">
        <v>2070</v>
      </c>
      <c r="K104" s="507"/>
      <c r="L104" s="190">
        <v>1050</v>
      </c>
      <c r="M104" s="190">
        <f>+B104+D104+F104+H104+J104</f>
        <v>23021</v>
      </c>
      <c r="N104" s="190">
        <f>+C104+E104+G104+I104+L104</f>
        <v>11421</v>
      </c>
      <c r="O104" s="190"/>
      <c r="P104" s="507"/>
      <c r="Q104" s="190"/>
      <c r="R104" s="190"/>
      <c r="S104" s="602"/>
      <c r="T104" s="191"/>
      <c r="V104" s="208" t="s">
        <v>304</v>
      </c>
      <c r="W104" s="209">
        <v>1817</v>
      </c>
      <c r="X104" s="209">
        <v>875</v>
      </c>
      <c r="Y104" s="209">
        <v>1366</v>
      </c>
      <c r="Z104" s="209">
        <v>643</v>
      </c>
      <c r="AA104" s="209">
        <v>1213</v>
      </c>
      <c r="AB104" s="209">
        <v>568</v>
      </c>
      <c r="AC104" s="209">
        <v>737</v>
      </c>
      <c r="AD104" s="209">
        <v>351</v>
      </c>
      <c r="AE104" s="209">
        <v>354</v>
      </c>
      <c r="AF104" s="596"/>
      <c r="AG104" s="209">
        <v>165</v>
      </c>
      <c r="AH104" s="190">
        <f>+W104+Y104+AA104+AC104+AE104</f>
        <v>5487</v>
      </c>
      <c r="AI104" s="190">
        <f>+X104+Z104+AB104+AD104+AG104</f>
        <v>2602</v>
      </c>
      <c r="AJ104" s="209"/>
      <c r="AK104" s="596"/>
      <c r="AL104" s="209"/>
      <c r="AM104" s="209"/>
      <c r="AN104" s="585"/>
      <c r="AO104" s="210"/>
      <c r="AQ104" s="237" t="s">
        <v>304</v>
      </c>
      <c r="AR104" s="238">
        <v>196</v>
      </c>
      <c r="AS104" s="238">
        <v>196</v>
      </c>
      <c r="AT104" s="238">
        <v>179</v>
      </c>
      <c r="AU104" s="238">
        <v>155</v>
      </c>
      <c r="AV104" s="238">
        <v>127</v>
      </c>
      <c r="AW104" s="231">
        <f t="shared" si="48"/>
        <v>853</v>
      </c>
      <c r="AX104" s="231"/>
      <c r="AY104" s="231"/>
      <c r="AZ104" s="233">
        <v>468</v>
      </c>
      <c r="BA104" s="233">
        <v>38</v>
      </c>
      <c r="BB104" s="233">
        <v>506</v>
      </c>
      <c r="BC104" s="191">
        <v>201</v>
      </c>
      <c r="BD104" s="75"/>
      <c r="BE104" s="237" t="s">
        <v>304</v>
      </c>
      <c r="BF104" s="242">
        <v>144</v>
      </c>
      <c r="BG104" s="242">
        <v>285</v>
      </c>
      <c r="BH104" s="242">
        <v>174</v>
      </c>
      <c r="BI104" s="242">
        <v>0</v>
      </c>
      <c r="BJ104" s="360">
        <f t="shared" si="49"/>
        <v>603</v>
      </c>
      <c r="BK104" s="360"/>
      <c r="BL104" s="243">
        <v>34</v>
      </c>
      <c r="BM104" s="244">
        <v>9</v>
      </c>
    </row>
    <row r="105" spans="1:65" s="19" customFormat="1" ht="14.25" customHeight="1">
      <c r="A105" s="703" t="s">
        <v>417</v>
      </c>
      <c r="B105" s="703"/>
      <c r="C105" s="703"/>
      <c r="D105" s="703"/>
      <c r="E105" s="703"/>
      <c r="F105" s="703"/>
      <c r="G105" s="703"/>
      <c r="H105" s="703"/>
      <c r="I105" s="703"/>
      <c r="J105" s="703"/>
      <c r="K105" s="703"/>
      <c r="L105" s="703"/>
      <c r="M105" s="703"/>
      <c r="N105" s="703"/>
      <c r="O105" s="703"/>
      <c r="P105" s="703"/>
      <c r="Q105" s="703"/>
      <c r="R105" s="703"/>
      <c r="S105" s="703"/>
      <c r="T105" s="703"/>
      <c r="V105" s="703" t="s">
        <v>420</v>
      </c>
      <c r="W105" s="703"/>
      <c r="X105" s="703"/>
      <c r="Y105" s="703"/>
      <c r="Z105" s="703"/>
      <c r="AA105" s="703"/>
      <c r="AB105" s="703"/>
      <c r="AC105" s="703"/>
      <c r="AD105" s="703"/>
      <c r="AE105" s="703"/>
      <c r="AF105" s="703"/>
      <c r="AG105" s="703"/>
      <c r="AH105" s="703"/>
      <c r="AI105" s="703"/>
      <c r="AJ105" s="703"/>
      <c r="AK105" s="703"/>
      <c r="AL105" s="703"/>
      <c r="AM105" s="703"/>
      <c r="AN105" s="703"/>
      <c r="AO105" s="703"/>
      <c r="AQ105" s="703" t="s">
        <v>423</v>
      </c>
      <c r="AR105" s="703"/>
      <c r="AS105" s="703"/>
      <c r="AT105" s="703"/>
      <c r="AU105" s="703"/>
      <c r="AV105" s="703"/>
      <c r="AW105" s="703"/>
      <c r="AX105" s="703"/>
      <c r="AY105" s="703"/>
      <c r="AZ105" s="703"/>
      <c r="BA105" s="703"/>
      <c r="BB105" s="703"/>
      <c r="BC105" s="703"/>
      <c r="BD105" s="75"/>
      <c r="BE105" s="703" t="s">
        <v>425</v>
      </c>
      <c r="BF105" s="703"/>
      <c r="BG105" s="703"/>
      <c r="BH105" s="703"/>
      <c r="BI105" s="703"/>
      <c r="BJ105" s="703"/>
      <c r="BK105" s="703"/>
      <c r="BL105" s="703"/>
      <c r="BM105" s="703"/>
    </row>
    <row r="106" spans="1:65" s="19" customFormat="1" ht="14.25" customHeight="1" thickBot="1">
      <c r="A106" s="699" t="s">
        <v>3</v>
      </c>
      <c r="B106" s="699"/>
      <c r="C106" s="699"/>
      <c r="D106" s="699"/>
      <c r="E106" s="699"/>
      <c r="F106" s="699"/>
      <c r="G106" s="699"/>
      <c r="H106" s="699"/>
      <c r="I106" s="699"/>
      <c r="J106" s="699"/>
      <c r="K106" s="699"/>
      <c r="L106" s="699"/>
      <c r="M106" s="699"/>
      <c r="N106" s="699"/>
      <c r="O106" s="699"/>
      <c r="P106" s="699"/>
      <c r="Q106" s="699"/>
      <c r="R106" s="699"/>
      <c r="S106" s="699"/>
      <c r="T106" s="699"/>
      <c r="V106" s="699" t="s">
        <v>3</v>
      </c>
      <c r="W106" s="699"/>
      <c r="X106" s="699"/>
      <c r="Y106" s="699"/>
      <c r="Z106" s="699"/>
      <c r="AA106" s="699"/>
      <c r="AB106" s="699"/>
      <c r="AC106" s="699"/>
      <c r="AD106" s="699"/>
      <c r="AE106" s="699"/>
      <c r="AF106" s="699"/>
      <c r="AG106" s="699"/>
      <c r="AH106" s="699"/>
      <c r="AI106" s="699"/>
      <c r="AJ106" s="699"/>
      <c r="AK106" s="699"/>
      <c r="AL106" s="699"/>
      <c r="AM106" s="699"/>
      <c r="AN106" s="699"/>
      <c r="AO106" s="699"/>
      <c r="AQ106" s="10" t="s">
        <v>3</v>
      </c>
      <c r="AR106" s="23"/>
      <c r="AS106" s="23"/>
      <c r="AT106" s="23"/>
      <c r="AU106" s="23"/>
      <c r="AV106" s="23"/>
      <c r="AW106" s="24"/>
      <c r="AX106" s="24"/>
      <c r="AY106" s="24"/>
      <c r="AZ106" s="23"/>
      <c r="BA106" s="23"/>
      <c r="BB106" s="23"/>
      <c r="BC106" s="23"/>
      <c r="BD106" s="75"/>
      <c r="BE106" s="699" t="s">
        <v>3</v>
      </c>
      <c r="BF106" s="699"/>
      <c r="BG106" s="699"/>
      <c r="BH106" s="699"/>
      <c r="BI106" s="699"/>
      <c r="BJ106" s="699"/>
      <c r="BK106" s="699"/>
      <c r="BL106" s="699"/>
      <c r="BM106" s="699"/>
    </row>
    <row r="107" spans="1:65" ht="11.25" hidden="1" customHeight="1">
      <c r="BD107" s="75"/>
      <c r="BL107" s="30"/>
      <c r="BM107" s="25"/>
    </row>
    <row r="108" spans="1:65" s="15" customFormat="1" ht="27.75" customHeight="1">
      <c r="A108" s="695" t="s">
        <v>40</v>
      </c>
      <c r="B108" s="697" t="s">
        <v>190</v>
      </c>
      <c r="C108" s="698"/>
      <c r="D108" s="697" t="s">
        <v>191</v>
      </c>
      <c r="E108" s="698"/>
      <c r="F108" s="697" t="s">
        <v>192</v>
      </c>
      <c r="G108" s="698"/>
      <c r="H108" s="697" t="s">
        <v>193</v>
      </c>
      <c r="I108" s="698"/>
      <c r="J108" s="697" t="s">
        <v>194</v>
      </c>
      <c r="K108" s="708"/>
      <c r="L108" s="698"/>
      <c r="M108" s="706" t="s">
        <v>342</v>
      </c>
      <c r="N108" s="707"/>
      <c r="O108" s="706" t="s">
        <v>340</v>
      </c>
      <c r="P108" s="710"/>
      <c r="Q108" s="707"/>
      <c r="R108" s="706" t="s">
        <v>341</v>
      </c>
      <c r="S108" s="710"/>
      <c r="T108" s="711"/>
      <c r="U108" s="13"/>
      <c r="V108" s="695" t="s">
        <v>40</v>
      </c>
      <c r="W108" s="697" t="s">
        <v>190</v>
      </c>
      <c r="X108" s="698"/>
      <c r="Y108" s="697" t="s">
        <v>191</v>
      </c>
      <c r="Z108" s="698"/>
      <c r="AA108" s="697" t="s">
        <v>192</v>
      </c>
      <c r="AB108" s="698"/>
      <c r="AC108" s="697" t="s">
        <v>193</v>
      </c>
      <c r="AD108" s="698"/>
      <c r="AE108" s="697" t="s">
        <v>194</v>
      </c>
      <c r="AF108" s="708"/>
      <c r="AG108" s="698"/>
      <c r="AH108" s="706" t="s">
        <v>342</v>
      </c>
      <c r="AI108" s="707"/>
      <c r="AJ108" s="706" t="s">
        <v>340</v>
      </c>
      <c r="AK108" s="710"/>
      <c r="AL108" s="707"/>
      <c r="AM108" s="706" t="s">
        <v>341</v>
      </c>
      <c r="AN108" s="710"/>
      <c r="AO108" s="711"/>
      <c r="AP108" s="13"/>
      <c r="AQ108" s="695" t="s">
        <v>40</v>
      </c>
      <c r="AR108" s="697" t="s">
        <v>10</v>
      </c>
      <c r="AS108" s="708"/>
      <c r="AT108" s="708"/>
      <c r="AU108" s="708"/>
      <c r="AV108" s="708"/>
      <c r="AW108" s="708"/>
      <c r="AX108" s="708"/>
      <c r="AY108" s="709"/>
      <c r="AZ108" s="492" t="s">
        <v>11</v>
      </c>
      <c r="BA108" s="226"/>
      <c r="BB108" s="493"/>
      <c r="BC108" s="718" t="s">
        <v>12</v>
      </c>
      <c r="BE108" s="712" t="s">
        <v>40</v>
      </c>
      <c r="BF108" s="686" t="s">
        <v>319</v>
      </c>
      <c r="BG108" s="686"/>
      <c r="BH108" s="686"/>
      <c r="BI108" s="686"/>
      <c r="BJ108" s="686"/>
      <c r="BK108" s="661" t="s">
        <v>343</v>
      </c>
      <c r="BL108" s="686" t="s">
        <v>320</v>
      </c>
      <c r="BM108" s="687"/>
    </row>
    <row r="109" spans="1:65" s="18" customFormat="1" ht="27" customHeight="1">
      <c r="A109" s="696"/>
      <c r="B109" s="182" t="s">
        <v>14</v>
      </c>
      <c r="C109" s="182" t="s">
        <v>15</v>
      </c>
      <c r="D109" s="182" t="s">
        <v>14</v>
      </c>
      <c r="E109" s="182" t="s">
        <v>15</v>
      </c>
      <c r="F109" s="182" t="s">
        <v>14</v>
      </c>
      <c r="G109" s="182" t="s">
        <v>15</v>
      </c>
      <c r="H109" s="182" t="s">
        <v>14</v>
      </c>
      <c r="I109" s="182" t="s">
        <v>15</v>
      </c>
      <c r="J109" s="182" t="s">
        <v>14</v>
      </c>
      <c r="K109" s="306"/>
      <c r="L109" s="182" t="s">
        <v>15</v>
      </c>
      <c r="M109" s="182" t="s">
        <v>14</v>
      </c>
      <c r="N109" s="182" t="s">
        <v>15</v>
      </c>
      <c r="O109" s="182" t="s">
        <v>14</v>
      </c>
      <c r="P109" s="306"/>
      <c r="Q109" s="182" t="s">
        <v>15</v>
      </c>
      <c r="R109" s="182" t="s">
        <v>14</v>
      </c>
      <c r="S109" s="338"/>
      <c r="T109" s="183" t="s">
        <v>15</v>
      </c>
      <c r="U109" s="17"/>
      <c r="V109" s="696"/>
      <c r="W109" s="182" t="s">
        <v>14</v>
      </c>
      <c r="X109" s="182" t="s">
        <v>15</v>
      </c>
      <c r="Y109" s="182" t="s">
        <v>14</v>
      </c>
      <c r="Z109" s="182" t="s">
        <v>15</v>
      </c>
      <c r="AA109" s="182" t="s">
        <v>14</v>
      </c>
      <c r="AB109" s="182" t="s">
        <v>15</v>
      </c>
      <c r="AC109" s="182" t="s">
        <v>14</v>
      </c>
      <c r="AD109" s="182" t="s">
        <v>15</v>
      </c>
      <c r="AE109" s="182" t="s">
        <v>14</v>
      </c>
      <c r="AF109" s="306"/>
      <c r="AG109" s="182" t="s">
        <v>15</v>
      </c>
      <c r="AH109" s="182" t="s">
        <v>14</v>
      </c>
      <c r="AI109" s="182" t="s">
        <v>15</v>
      </c>
      <c r="AJ109" s="182" t="s">
        <v>14</v>
      </c>
      <c r="AK109" s="306"/>
      <c r="AL109" s="182" t="s">
        <v>15</v>
      </c>
      <c r="AM109" s="182" t="s">
        <v>14</v>
      </c>
      <c r="AN109" s="338"/>
      <c r="AO109" s="183" t="s">
        <v>15</v>
      </c>
      <c r="AP109" s="17"/>
      <c r="AQ109" s="696"/>
      <c r="AR109" s="306" t="s">
        <v>190</v>
      </c>
      <c r="AS109" s="306" t="s">
        <v>191</v>
      </c>
      <c r="AT109" s="306" t="s">
        <v>192</v>
      </c>
      <c r="AU109" s="306" t="s">
        <v>193</v>
      </c>
      <c r="AV109" s="306" t="s">
        <v>194</v>
      </c>
      <c r="AW109" s="306" t="s">
        <v>9</v>
      </c>
      <c r="AX109" s="338" t="s">
        <v>340</v>
      </c>
      <c r="AY109" s="338" t="s">
        <v>341</v>
      </c>
      <c r="AZ109" s="306" t="s">
        <v>321</v>
      </c>
      <c r="BA109" s="306" t="s">
        <v>16</v>
      </c>
      <c r="BB109" s="306" t="s">
        <v>9</v>
      </c>
      <c r="BC109" s="702"/>
      <c r="BD109" s="15"/>
      <c r="BE109" s="713"/>
      <c r="BF109" s="182" t="s">
        <v>227</v>
      </c>
      <c r="BG109" s="182" t="s">
        <v>228</v>
      </c>
      <c r="BH109" s="356" t="s">
        <v>229</v>
      </c>
      <c r="BI109" s="356" t="s">
        <v>236</v>
      </c>
      <c r="BJ109" s="356" t="s">
        <v>322</v>
      </c>
      <c r="BK109" s="662"/>
      <c r="BL109" s="356" t="s">
        <v>323</v>
      </c>
      <c r="BM109" s="357" t="s">
        <v>327</v>
      </c>
    </row>
    <row r="110" spans="1:65" ht="13.5" customHeight="1">
      <c r="A110" s="185" t="s">
        <v>27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346"/>
      <c r="L110" s="142"/>
      <c r="M110" s="142"/>
      <c r="N110" s="142"/>
      <c r="O110" s="142"/>
      <c r="P110" s="346"/>
      <c r="Q110" s="142"/>
      <c r="R110" s="142"/>
      <c r="S110" s="601"/>
      <c r="T110" s="188"/>
      <c r="V110" s="203" t="s">
        <v>27</v>
      </c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502"/>
      <c r="AG110" s="201"/>
      <c r="AH110" s="142"/>
      <c r="AI110" s="142"/>
      <c r="AJ110" s="201"/>
      <c r="AK110" s="502"/>
      <c r="AL110" s="201"/>
      <c r="AM110" s="201"/>
      <c r="AN110" s="587"/>
      <c r="AO110" s="202"/>
      <c r="AQ110" s="494" t="s">
        <v>27</v>
      </c>
      <c r="AR110" s="345"/>
      <c r="AS110" s="345"/>
      <c r="AT110" s="345"/>
      <c r="AU110" s="345"/>
      <c r="AV110" s="345"/>
      <c r="AW110" s="345"/>
      <c r="AX110" s="345"/>
      <c r="AY110" s="345"/>
      <c r="AZ110" s="345"/>
      <c r="BA110" s="345"/>
      <c r="BB110" s="345"/>
      <c r="BC110" s="477"/>
      <c r="BD110" s="75"/>
      <c r="BE110" s="228" t="s">
        <v>27</v>
      </c>
      <c r="BF110" s="192"/>
      <c r="BG110" s="192"/>
      <c r="BH110" s="142"/>
      <c r="BI110" s="142"/>
      <c r="BJ110" s="358">
        <v>0</v>
      </c>
      <c r="BK110" s="358"/>
      <c r="BL110" s="239"/>
      <c r="BM110" s="240"/>
    </row>
    <row r="111" spans="1:65" ht="13.5" customHeight="1">
      <c r="A111" s="187" t="s">
        <v>97</v>
      </c>
      <c r="B111" s="142">
        <v>8715</v>
      </c>
      <c r="C111" s="142">
        <v>4260</v>
      </c>
      <c r="D111" s="142">
        <v>6094</v>
      </c>
      <c r="E111" s="142">
        <v>2974</v>
      </c>
      <c r="F111" s="142">
        <v>4606</v>
      </c>
      <c r="G111" s="142">
        <v>2295</v>
      </c>
      <c r="H111" s="142">
        <v>3022</v>
      </c>
      <c r="I111" s="142">
        <v>1513</v>
      </c>
      <c r="J111" s="142">
        <v>2063</v>
      </c>
      <c r="K111" s="346"/>
      <c r="L111" s="142">
        <v>1028</v>
      </c>
      <c r="M111" s="142">
        <f>+B111+D111+F111+H111+J111</f>
        <v>24500</v>
      </c>
      <c r="N111" s="142">
        <f>+C111+E111+G111+I111+L111</f>
        <v>12070</v>
      </c>
      <c r="O111" s="142"/>
      <c r="P111" s="346"/>
      <c r="Q111" s="142"/>
      <c r="R111" s="142"/>
      <c r="S111" s="601"/>
      <c r="T111" s="188"/>
      <c r="V111" s="206" t="s">
        <v>97</v>
      </c>
      <c r="W111" s="216">
        <v>2</v>
      </c>
      <c r="X111" s="216">
        <v>1</v>
      </c>
      <c r="Y111" s="216">
        <v>1359</v>
      </c>
      <c r="Z111" s="216">
        <v>631</v>
      </c>
      <c r="AA111" s="216">
        <v>1136</v>
      </c>
      <c r="AB111" s="216">
        <v>570</v>
      </c>
      <c r="AC111" s="216">
        <v>9</v>
      </c>
      <c r="AD111" s="216">
        <v>4</v>
      </c>
      <c r="AE111" s="201">
        <v>323</v>
      </c>
      <c r="AF111" s="502"/>
      <c r="AG111" s="201">
        <v>171</v>
      </c>
      <c r="AH111" s="142">
        <f>+W111+Y111+AA111+AC111+AE111</f>
        <v>2829</v>
      </c>
      <c r="AI111" s="142">
        <f>+X111+Z111+AB111+AD111+AG111</f>
        <v>1377</v>
      </c>
      <c r="AJ111" s="201"/>
      <c r="AK111" s="502"/>
      <c r="AL111" s="201"/>
      <c r="AM111" s="201"/>
      <c r="AN111" s="587"/>
      <c r="AO111" s="202"/>
      <c r="AQ111" s="495" t="s">
        <v>97</v>
      </c>
      <c r="AR111" s="31">
        <v>212</v>
      </c>
      <c r="AS111" s="31">
        <v>194</v>
      </c>
      <c r="AT111" s="31">
        <v>181</v>
      </c>
      <c r="AU111" s="31">
        <v>144</v>
      </c>
      <c r="AV111" s="31">
        <v>111</v>
      </c>
      <c r="AW111" s="496">
        <f t="shared" ref="AW111:AW147" si="50">SUM(AR111:AV111)</f>
        <v>842</v>
      </c>
      <c r="AX111" s="496"/>
      <c r="AY111" s="496"/>
      <c r="AZ111" s="345">
        <v>427</v>
      </c>
      <c r="BA111" s="345">
        <v>49</v>
      </c>
      <c r="BB111" s="345">
        <v>476</v>
      </c>
      <c r="BC111" s="477">
        <v>169</v>
      </c>
      <c r="BD111" s="75"/>
      <c r="BE111" s="229" t="s">
        <v>97</v>
      </c>
      <c r="BF111" s="186">
        <v>155</v>
      </c>
      <c r="BG111" s="186">
        <v>311</v>
      </c>
      <c r="BH111" s="186">
        <v>171</v>
      </c>
      <c r="BI111" s="186">
        <v>4</v>
      </c>
      <c r="BJ111" s="358">
        <f t="shared" ref="BJ111:BJ147" si="51">SUM(BF111:BI111)</f>
        <v>641</v>
      </c>
      <c r="BK111" s="358"/>
      <c r="BL111" s="241">
        <v>44</v>
      </c>
      <c r="BM111" s="240">
        <v>16</v>
      </c>
    </row>
    <row r="112" spans="1:65" ht="13.5" customHeight="1">
      <c r="A112" s="187" t="s">
        <v>98</v>
      </c>
      <c r="B112" s="142">
        <v>2654</v>
      </c>
      <c r="C112" s="142">
        <v>1319</v>
      </c>
      <c r="D112" s="142">
        <v>2622</v>
      </c>
      <c r="E112" s="142">
        <v>1246</v>
      </c>
      <c r="F112" s="142">
        <v>2940</v>
      </c>
      <c r="G112" s="142">
        <v>1444</v>
      </c>
      <c r="H112" s="142">
        <v>2718</v>
      </c>
      <c r="I112" s="142">
        <v>1384</v>
      </c>
      <c r="J112" s="142">
        <v>2217</v>
      </c>
      <c r="K112" s="346"/>
      <c r="L112" s="142">
        <v>1154</v>
      </c>
      <c r="M112" s="142">
        <f>+B112+D112+F112+H112+J112</f>
        <v>13151</v>
      </c>
      <c r="N112" s="142">
        <f>+C112+E112+G112+I112+L112</f>
        <v>6547</v>
      </c>
      <c r="O112" s="142"/>
      <c r="P112" s="346"/>
      <c r="Q112" s="142"/>
      <c r="R112" s="142"/>
      <c r="S112" s="601"/>
      <c r="T112" s="188"/>
      <c r="V112" s="206" t="s">
        <v>98</v>
      </c>
      <c r="W112" s="201">
        <v>444</v>
      </c>
      <c r="X112" s="201">
        <v>188</v>
      </c>
      <c r="Y112" s="201">
        <v>466</v>
      </c>
      <c r="Z112" s="201">
        <v>179</v>
      </c>
      <c r="AA112" s="201">
        <v>641</v>
      </c>
      <c r="AB112" s="201">
        <v>275</v>
      </c>
      <c r="AC112" s="201">
        <v>576</v>
      </c>
      <c r="AD112" s="201">
        <v>292</v>
      </c>
      <c r="AE112" s="201">
        <v>181</v>
      </c>
      <c r="AF112" s="502"/>
      <c r="AG112" s="201">
        <v>90</v>
      </c>
      <c r="AH112" s="142">
        <f>+W112+Y112+AA112+AC112+AE112</f>
        <v>2308</v>
      </c>
      <c r="AI112" s="142">
        <f>+X112+Z112+AB112+AD112+AG112</f>
        <v>1024</v>
      </c>
      <c r="AJ112" s="201"/>
      <c r="AK112" s="502"/>
      <c r="AL112" s="201"/>
      <c r="AM112" s="201"/>
      <c r="AN112" s="587"/>
      <c r="AO112" s="202"/>
      <c r="AQ112" s="495" t="s">
        <v>98</v>
      </c>
      <c r="AR112" s="31">
        <v>45</v>
      </c>
      <c r="AS112" s="31">
        <v>48</v>
      </c>
      <c r="AT112" s="31">
        <v>54</v>
      </c>
      <c r="AU112" s="31">
        <v>54</v>
      </c>
      <c r="AV112" s="31">
        <v>45</v>
      </c>
      <c r="AW112" s="496">
        <f t="shared" si="50"/>
        <v>246</v>
      </c>
      <c r="AX112" s="496"/>
      <c r="AY112" s="496"/>
      <c r="AZ112" s="345">
        <v>189</v>
      </c>
      <c r="BA112" s="345">
        <v>2</v>
      </c>
      <c r="BB112" s="345">
        <v>191</v>
      </c>
      <c r="BC112" s="477">
        <v>16</v>
      </c>
      <c r="BD112" s="75"/>
      <c r="BE112" s="229" t="s">
        <v>98</v>
      </c>
      <c r="BF112" s="186">
        <v>187</v>
      </c>
      <c r="BG112" s="186">
        <v>53</v>
      </c>
      <c r="BH112" s="186">
        <v>28</v>
      </c>
      <c r="BI112" s="186">
        <v>1</v>
      </c>
      <c r="BJ112" s="358">
        <f t="shared" si="51"/>
        <v>269</v>
      </c>
      <c r="BK112" s="358"/>
      <c r="BL112" s="241">
        <v>52</v>
      </c>
      <c r="BM112" s="240"/>
    </row>
    <row r="113" spans="1:65" ht="13.5" customHeight="1">
      <c r="A113" s="187" t="s">
        <v>99</v>
      </c>
      <c r="B113" s="142">
        <v>4584</v>
      </c>
      <c r="C113" s="142">
        <v>2285</v>
      </c>
      <c r="D113" s="142">
        <v>3315</v>
      </c>
      <c r="E113" s="142">
        <v>1645</v>
      </c>
      <c r="F113" s="142">
        <v>2696</v>
      </c>
      <c r="G113" s="142">
        <v>1406</v>
      </c>
      <c r="H113" s="142">
        <v>1666</v>
      </c>
      <c r="I113" s="142">
        <v>851</v>
      </c>
      <c r="J113" s="142">
        <v>1181</v>
      </c>
      <c r="K113" s="346"/>
      <c r="L113" s="142">
        <v>628</v>
      </c>
      <c r="M113" s="142">
        <f>+B113+D113+F113+H113+J113</f>
        <v>13442</v>
      </c>
      <c r="N113" s="142">
        <f>+C113+E113+G113+I113+L113</f>
        <v>6815</v>
      </c>
      <c r="O113" s="142"/>
      <c r="P113" s="346"/>
      <c r="Q113" s="142"/>
      <c r="R113" s="142"/>
      <c r="S113" s="601"/>
      <c r="T113" s="188"/>
      <c r="V113" s="206" t="s">
        <v>99</v>
      </c>
      <c r="W113" s="192">
        <v>1295</v>
      </c>
      <c r="X113" s="192">
        <v>627</v>
      </c>
      <c r="Y113" s="192">
        <v>808</v>
      </c>
      <c r="Z113" s="192">
        <v>378</v>
      </c>
      <c r="AA113" s="192">
        <v>604</v>
      </c>
      <c r="AB113" s="192">
        <v>284</v>
      </c>
      <c r="AC113" s="192">
        <v>376</v>
      </c>
      <c r="AD113" s="192">
        <v>200</v>
      </c>
      <c r="AE113" s="192">
        <v>164</v>
      </c>
      <c r="AF113" s="345"/>
      <c r="AG113" s="192">
        <v>84</v>
      </c>
      <c r="AH113" s="142">
        <f>+W113+Y113+AA113+AC113+AE113</f>
        <v>3247</v>
      </c>
      <c r="AI113" s="142">
        <f>+X113+Z113+AB113+AD113+AG113</f>
        <v>1573</v>
      </c>
      <c r="AJ113" s="192"/>
      <c r="AK113" s="345"/>
      <c r="AL113" s="192"/>
      <c r="AM113" s="192"/>
      <c r="AN113" s="590"/>
      <c r="AO113" s="193"/>
      <c r="AQ113" s="495" t="s">
        <v>99</v>
      </c>
      <c r="AR113" s="31">
        <v>133</v>
      </c>
      <c r="AS113" s="31">
        <v>128</v>
      </c>
      <c r="AT113" s="31">
        <v>115</v>
      </c>
      <c r="AU113" s="31">
        <v>92</v>
      </c>
      <c r="AV113" s="31">
        <v>78</v>
      </c>
      <c r="AW113" s="496">
        <f t="shared" si="50"/>
        <v>546</v>
      </c>
      <c r="AX113" s="496"/>
      <c r="AY113" s="496"/>
      <c r="AZ113" s="345">
        <v>240</v>
      </c>
      <c r="BA113" s="345">
        <v>68</v>
      </c>
      <c r="BB113" s="345">
        <v>308</v>
      </c>
      <c r="BC113" s="477">
        <v>123</v>
      </c>
      <c r="BD113" s="75"/>
      <c r="BE113" s="229" t="s">
        <v>99</v>
      </c>
      <c r="BF113" s="186">
        <v>58</v>
      </c>
      <c r="BG113" s="186">
        <v>146</v>
      </c>
      <c r="BH113" s="186">
        <v>100</v>
      </c>
      <c r="BI113" s="186">
        <v>0</v>
      </c>
      <c r="BJ113" s="358">
        <f t="shared" si="51"/>
        <v>304</v>
      </c>
      <c r="BK113" s="358"/>
      <c r="BL113" s="241">
        <v>7</v>
      </c>
      <c r="BM113" s="240">
        <v>2</v>
      </c>
    </row>
    <row r="114" spans="1:65" ht="13.5" customHeight="1">
      <c r="A114" s="187" t="s">
        <v>100</v>
      </c>
      <c r="B114" s="142">
        <v>7146</v>
      </c>
      <c r="C114" s="142">
        <v>3436</v>
      </c>
      <c r="D114" s="142">
        <v>5625</v>
      </c>
      <c r="E114" s="142">
        <v>2757</v>
      </c>
      <c r="F114" s="142">
        <v>4948</v>
      </c>
      <c r="G114" s="142">
        <v>2471</v>
      </c>
      <c r="H114" s="142">
        <v>3553</v>
      </c>
      <c r="I114" s="142">
        <v>1805</v>
      </c>
      <c r="J114" s="142">
        <v>2440</v>
      </c>
      <c r="K114" s="346"/>
      <c r="L114" s="142">
        <v>1253</v>
      </c>
      <c r="M114" s="142">
        <f>+B114+D114+F114+H114+J114</f>
        <v>23712</v>
      </c>
      <c r="N114" s="142">
        <f>+C114+E114+G114+I114+L114</f>
        <v>11722</v>
      </c>
      <c r="O114" s="31">
        <v>2456</v>
      </c>
      <c r="P114" s="31"/>
      <c r="Q114" s="31">
        <v>1192</v>
      </c>
      <c r="R114" s="31">
        <v>2005</v>
      </c>
      <c r="S114" s="583"/>
      <c r="T114" s="378">
        <v>987</v>
      </c>
      <c r="V114" s="206" t="s">
        <v>100</v>
      </c>
      <c r="W114" s="201">
        <v>2276</v>
      </c>
      <c r="X114" s="201">
        <v>1084</v>
      </c>
      <c r="Y114" s="201">
        <v>1585</v>
      </c>
      <c r="Z114" s="201">
        <v>744</v>
      </c>
      <c r="AA114" s="201">
        <v>1395</v>
      </c>
      <c r="AB114" s="201">
        <v>703</v>
      </c>
      <c r="AC114" s="201">
        <v>767</v>
      </c>
      <c r="AD114" s="201">
        <v>372</v>
      </c>
      <c r="AE114" s="201">
        <v>257</v>
      </c>
      <c r="AF114" s="502"/>
      <c r="AG114" s="201">
        <v>135</v>
      </c>
      <c r="AH114" s="142">
        <f>+W114+Y114+AA114+AC114+AE114</f>
        <v>6280</v>
      </c>
      <c r="AI114" s="142">
        <f>+X114+Z114+AB114+AD114+AG114</f>
        <v>3038</v>
      </c>
      <c r="AJ114" s="381">
        <v>370</v>
      </c>
      <c r="AK114" s="500"/>
      <c r="AL114" s="381">
        <v>162</v>
      </c>
      <c r="AM114" s="381">
        <v>11</v>
      </c>
      <c r="AN114" s="589"/>
      <c r="AO114" s="382">
        <v>5</v>
      </c>
      <c r="AQ114" s="495" t="s">
        <v>100</v>
      </c>
      <c r="AR114" s="31">
        <v>179</v>
      </c>
      <c r="AS114" s="31">
        <v>174</v>
      </c>
      <c r="AT114" s="31">
        <v>166</v>
      </c>
      <c r="AU114" s="31">
        <v>141</v>
      </c>
      <c r="AV114" s="31">
        <v>104</v>
      </c>
      <c r="AW114" s="496">
        <f t="shared" si="50"/>
        <v>764</v>
      </c>
      <c r="AX114" s="31">
        <v>43</v>
      </c>
      <c r="AY114" s="31">
        <v>36</v>
      </c>
      <c r="AZ114" s="345">
        <v>513</v>
      </c>
      <c r="BA114" s="345">
        <v>49</v>
      </c>
      <c r="BB114" s="345">
        <v>562</v>
      </c>
      <c r="BC114" s="477">
        <v>140</v>
      </c>
      <c r="BD114" s="75"/>
      <c r="BE114" s="229" t="s">
        <v>100</v>
      </c>
      <c r="BF114" s="186">
        <v>168</v>
      </c>
      <c r="BG114" s="186">
        <v>304</v>
      </c>
      <c r="BH114" s="186">
        <v>122</v>
      </c>
      <c r="BI114" s="186">
        <v>0</v>
      </c>
      <c r="BJ114" s="358">
        <f t="shared" si="51"/>
        <v>594</v>
      </c>
      <c r="BK114" s="379">
        <v>43</v>
      </c>
      <c r="BL114" s="241">
        <v>65</v>
      </c>
      <c r="BM114" s="240">
        <v>12</v>
      </c>
    </row>
    <row r="115" spans="1:65" s="74" customFormat="1" ht="13.5" customHeight="1">
      <c r="A115" s="187" t="s">
        <v>101</v>
      </c>
      <c r="B115" s="142">
        <v>4257</v>
      </c>
      <c r="C115" s="142">
        <v>2134</v>
      </c>
      <c r="D115" s="142">
        <v>2602</v>
      </c>
      <c r="E115" s="142">
        <v>1311</v>
      </c>
      <c r="F115" s="142">
        <v>2122</v>
      </c>
      <c r="G115" s="142">
        <v>1074</v>
      </c>
      <c r="H115" s="142">
        <v>1299</v>
      </c>
      <c r="I115" s="142">
        <v>659</v>
      </c>
      <c r="J115" s="142">
        <v>902</v>
      </c>
      <c r="K115" s="346"/>
      <c r="L115" s="142">
        <v>417</v>
      </c>
      <c r="M115" s="142">
        <f>+B115+D115+F115+H115+J115</f>
        <v>11182</v>
      </c>
      <c r="N115" s="142">
        <f>+C115+E115+G115+I115+L115</f>
        <v>5595</v>
      </c>
      <c r="O115" s="142"/>
      <c r="P115" s="346"/>
      <c r="Q115" s="142"/>
      <c r="R115" s="142"/>
      <c r="S115" s="601"/>
      <c r="T115" s="188"/>
      <c r="V115" s="206" t="s">
        <v>101</v>
      </c>
      <c r="W115" s="192">
        <v>955</v>
      </c>
      <c r="X115" s="192">
        <v>445</v>
      </c>
      <c r="Y115" s="192">
        <v>604</v>
      </c>
      <c r="Z115" s="192">
        <v>293</v>
      </c>
      <c r="AA115" s="192">
        <v>544</v>
      </c>
      <c r="AB115" s="192">
        <v>277</v>
      </c>
      <c r="AC115" s="192">
        <v>221</v>
      </c>
      <c r="AD115" s="192">
        <v>104</v>
      </c>
      <c r="AE115" s="192">
        <v>122</v>
      </c>
      <c r="AF115" s="345"/>
      <c r="AG115" s="192">
        <v>56</v>
      </c>
      <c r="AH115" s="142">
        <f>+W115+Y115+AA115+AC115+AE115</f>
        <v>2446</v>
      </c>
      <c r="AI115" s="142">
        <f>+X115+Z115+AB115+AD115+AG115</f>
        <v>1175</v>
      </c>
      <c r="AJ115" s="192"/>
      <c r="AK115" s="345"/>
      <c r="AL115" s="192"/>
      <c r="AM115" s="192"/>
      <c r="AN115" s="590"/>
      <c r="AO115" s="193"/>
      <c r="AQ115" s="495" t="s">
        <v>101</v>
      </c>
      <c r="AR115" s="31">
        <v>102</v>
      </c>
      <c r="AS115" s="31">
        <v>99</v>
      </c>
      <c r="AT115" s="31">
        <v>90</v>
      </c>
      <c r="AU115" s="31">
        <v>79</v>
      </c>
      <c r="AV115" s="31">
        <v>67</v>
      </c>
      <c r="AW115" s="496">
        <f t="shared" si="50"/>
        <v>437</v>
      </c>
      <c r="AX115" s="496"/>
      <c r="AY115" s="496"/>
      <c r="AZ115" s="345">
        <v>190</v>
      </c>
      <c r="BA115" s="345">
        <v>16</v>
      </c>
      <c r="BB115" s="345">
        <v>206</v>
      </c>
      <c r="BC115" s="477">
        <v>91</v>
      </c>
      <c r="BD115" s="75"/>
      <c r="BE115" s="229" t="s">
        <v>101</v>
      </c>
      <c r="BF115" s="186">
        <v>71</v>
      </c>
      <c r="BG115" s="186">
        <v>145</v>
      </c>
      <c r="BH115" s="186">
        <v>35</v>
      </c>
      <c r="BI115" s="186">
        <v>0</v>
      </c>
      <c r="BJ115" s="358">
        <f t="shared" si="51"/>
        <v>251</v>
      </c>
      <c r="BK115" s="358"/>
      <c r="BL115" s="241">
        <v>14</v>
      </c>
      <c r="BM115" s="240">
        <v>3</v>
      </c>
    </row>
    <row r="116" spans="1:65" s="74" customFormat="1" ht="13.5" customHeight="1">
      <c r="A116" s="187" t="s">
        <v>102</v>
      </c>
      <c r="B116" s="142">
        <v>2368</v>
      </c>
      <c r="C116" s="142">
        <v>1215</v>
      </c>
      <c r="D116" s="142">
        <v>1453</v>
      </c>
      <c r="E116" s="142">
        <v>746</v>
      </c>
      <c r="F116" s="142">
        <v>1119</v>
      </c>
      <c r="G116" s="142">
        <v>541</v>
      </c>
      <c r="H116" s="142">
        <v>549</v>
      </c>
      <c r="I116" s="142">
        <v>270</v>
      </c>
      <c r="J116" s="142">
        <v>460</v>
      </c>
      <c r="K116" s="346"/>
      <c r="L116" s="142">
        <v>249</v>
      </c>
      <c r="M116" s="142">
        <f>+B116+D116+F116+H116+J116</f>
        <v>5949</v>
      </c>
      <c r="N116" s="142">
        <f>+C116+E116+G116+I116+L116</f>
        <v>3021</v>
      </c>
      <c r="O116" s="142"/>
      <c r="P116" s="346"/>
      <c r="Q116" s="142"/>
      <c r="R116" s="142"/>
      <c r="S116" s="601"/>
      <c r="T116" s="188"/>
      <c r="V116" s="206" t="s">
        <v>102</v>
      </c>
      <c r="W116" s="201">
        <v>339</v>
      </c>
      <c r="X116" s="201">
        <v>160</v>
      </c>
      <c r="Y116" s="201">
        <v>331</v>
      </c>
      <c r="Z116" s="201">
        <v>163</v>
      </c>
      <c r="AA116" s="201">
        <v>290</v>
      </c>
      <c r="AB116" s="201">
        <v>141</v>
      </c>
      <c r="AC116" s="201">
        <v>62</v>
      </c>
      <c r="AD116" s="201">
        <v>31</v>
      </c>
      <c r="AE116" s="201">
        <v>66</v>
      </c>
      <c r="AF116" s="502"/>
      <c r="AG116" s="201">
        <v>36</v>
      </c>
      <c r="AH116" s="142">
        <f>+W116+Y116+AA116+AC116+AE116</f>
        <v>1088</v>
      </c>
      <c r="AI116" s="142">
        <f>+X116+Z116+AB116+AD116+AG116</f>
        <v>531</v>
      </c>
      <c r="AJ116" s="201"/>
      <c r="AK116" s="502"/>
      <c r="AL116" s="201"/>
      <c r="AM116" s="201"/>
      <c r="AN116" s="587"/>
      <c r="AO116" s="202"/>
      <c r="AQ116" s="495" t="s">
        <v>102</v>
      </c>
      <c r="AR116" s="31">
        <v>79</v>
      </c>
      <c r="AS116" s="31">
        <v>77</v>
      </c>
      <c r="AT116" s="31">
        <v>67</v>
      </c>
      <c r="AU116" s="31">
        <v>51</v>
      </c>
      <c r="AV116" s="31">
        <v>42</v>
      </c>
      <c r="AW116" s="496">
        <f t="shared" si="50"/>
        <v>316</v>
      </c>
      <c r="AX116" s="496"/>
      <c r="AY116" s="496"/>
      <c r="AZ116" s="345">
        <v>105</v>
      </c>
      <c r="BA116" s="345">
        <v>26</v>
      </c>
      <c r="BB116" s="345">
        <v>131</v>
      </c>
      <c r="BC116" s="477">
        <v>73</v>
      </c>
      <c r="BD116" s="75"/>
      <c r="BE116" s="229" t="s">
        <v>102</v>
      </c>
      <c r="BF116" s="186">
        <v>39</v>
      </c>
      <c r="BG116" s="186">
        <v>79</v>
      </c>
      <c r="BH116" s="186">
        <v>16</v>
      </c>
      <c r="BI116" s="186">
        <v>1</v>
      </c>
      <c r="BJ116" s="358">
        <f t="shared" si="51"/>
        <v>135</v>
      </c>
      <c r="BK116" s="358"/>
      <c r="BL116" s="241">
        <v>16</v>
      </c>
      <c r="BM116" s="240">
        <v>5</v>
      </c>
    </row>
    <row r="117" spans="1:65" s="74" customFormat="1" ht="11.25" customHeight="1">
      <c r="A117" s="185" t="s">
        <v>28</v>
      </c>
      <c r="B117" s="142"/>
      <c r="C117" s="142"/>
      <c r="D117" s="142"/>
      <c r="E117" s="142"/>
      <c r="F117" s="142"/>
      <c r="G117" s="142"/>
      <c r="H117" s="142"/>
      <c r="I117" s="142"/>
      <c r="J117" s="142"/>
      <c r="K117" s="346"/>
      <c r="L117" s="142"/>
      <c r="M117" s="142">
        <f>+B117+D117+F117+H117+J117</f>
        <v>0</v>
      </c>
      <c r="N117" s="142">
        <f>+C117+E117+G117+I117+L117</f>
        <v>0</v>
      </c>
      <c r="O117" s="142"/>
      <c r="P117" s="346"/>
      <c r="Q117" s="142"/>
      <c r="R117" s="142"/>
      <c r="S117" s="601"/>
      <c r="T117" s="188"/>
      <c r="V117" s="203" t="s">
        <v>28</v>
      </c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502"/>
      <c r="AG117" s="201"/>
      <c r="AH117" s="142">
        <f>+W117+Y117+AA117+AC117+AE117</f>
        <v>0</v>
      </c>
      <c r="AI117" s="142">
        <f>+X117+Z117+AB117+AD117+AG117</f>
        <v>0</v>
      </c>
      <c r="AJ117" s="201"/>
      <c r="AK117" s="502"/>
      <c r="AL117" s="201"/>
      <c r="AM117" s="201"/>
      <c r="AN117" s="587"/>
      <c r="AO117" s="202"/>
      <c r="AQ117" s="494" t="s">
        <v>28</v>
      </c>
      <c r="AR117" s="345"/>
      <c r="AS117" s="345"/>
      <c r="AT117" s="345"/>
      <c r="AU117" s="345"/>
      <c r="AV117" s="345"/>
      <c r="AW117" s="496">
        <f t="shared" si="50"/>
        <v>0</v>
      </c>
      <c r="AX117" s="496"/>
      <c r="AY117" s="496"/>
      <c r="AZ117" s="345"/>
      <c r="BA117" s="345"/>
      <c r="BB117" s="345"/>
      <c r="BC117" s="477"/>
      <c r="BD117" s="75"/>
      <c r="BE117" s="228" t="s">
        <v>28</v>
      </c>
      <c r="BF117" s="186"/>
      <c r="BG117" s="186"/>
      <c r="BH117" s="186"/>
      <c r="BI117" s="186"/>
      <c r="BJ117" s="358">
        <f t="shared" si="51"/>
        <v>0</v>
      </c>
      <c r="BK117" s="358"/>
      <c r="BL117" s="239"/>
      <c r="BM117" s="240"/>
    </row>
    <row r="118" spans="1:65" s="74" customFormat="1" ht="13.5" customHeight="1">
      <c r="A118" s="187" t="s">
        <v>103</v>
      </c>
      <c r="B118" s="142">
        <v>6983</v>
      </c>
      <c r="C118" s="142">
        <v>3462</v>
      </c>
      <c r="D118" s="142">
        <v>5354</v>
      </c>
      <c r="E118" s="142">
        <v>2581</v>
      </c>
      <c r="F118" s="142">
        <v>4188</v>
      </c>
      <c r="G118" s="142">
        <v>2084</v>
      </c>
      <c r="H118" s="142">
        <v>2955</v>
      </c>
      <c r="I118" s="142">
        <v>1447</v>
      </c>
      <c r="J118" s="142">
        <v>1678</v>
      </c>
      <c r="K118" s="346"/>
      <c r="L118" s="142">
        <v>823</v>
      </c>
      <c r="M118" s="142">
        <f>+B118+D118+F118+H118+J118</f>
        <v>21158</v>
      </c>
      <c r="N118" s="142">
        <f>+C118+E118+G118+I118+L118</f>
        <v>10397</v>
      </c>
      <c r="O118" s="142"/>
      <c r="P118" s="346"/>
      <c r="Q118" s="142"/>
      <c r="R118" s="142"/>
      <c r="S118" s="601"/>
      <c r="T118" s="188"/>
      <c r="V118" s="206" t="s">
        <v>103</v>
      </c>
      <c r="W118" s="195">
        <v>1319</v>
      </c>
      <c r="X118" s="195">
        <v>646</v>
      </c>
      <c r="Y118" s="195">
        <v>1207</v>
      </c>
      <c r="Z118" s="195">
        <v>535</v>
      </c>
      <c r="AA118" s="195">
        <v>1031</v>
      </c>
      <c r="AB118" s="195">
        <v>473</v>
      </c>
      <c r="AC118" s="195">
        <v>477</v>
      </c>
      <c r="AD118" s="195">
        <v>211</v>
      </c>
      <c r="AE118" s="195">
        <v>170</v>
      </c>
      <c r="AF118" s="595"/>
      <c r="AG118" s="195">
        <v>72</v>
      </c>
      <c r="AH118" s="142">
        <f>+W118+Y118+AA118+AC118+AE118</f>
        <v>4204</v>
      </c>
      <c r="AI118" s="142">
        <f>+X118+Z118+AB118+AD118+AG118</f>
        <v>1937</v>
      </c>
      <c r="AJ118" s="195"/>
      <c r="AK118" s="595"/>
      <c r="AL118" s="195"/>
      <c r="AM118" s="195"/>
      <c r="AN118" s="582"/>
      <c r="AO118" s="196"/>
      <c r="AQ118" s="495" t="s">
        <v>103</v>
      </c>
      <c r="AR118" s="31">
        <v>196</v>
      </c>
      <c r="AS118" s="31">
        <v>187</v>
      </c>
      <c r="AT118" s="31">
        <v>181</v>
      </c>
      <c r="AU118" s="31">
        <v>157</v>
      </c>
      <c r="AV118" s="31">
        <v>124</v>
      </c>
      <c r="AW118" s="496">
        <f t="shared" si="50"/>
        <v>845</v>
      </c>
      <c r="AX118" s="496"/>
      <c r="AY118" s="496"/>
      <c r="AZ118" s="345">
        <v>402</v>
      </c>
      <c r="BA118" s="345">
        <v>69</v>
      </c>
      <c r="BB118" s="345">
        <f>SUM(AZ118:BA118)</f>
        <v>471</v>
      </c>
      <c r="BC118" s="477">
        <v>206</v>
      </c>
      <c r="BD118" s="75"/>
      <c r="BE118" s="229" t="s">
        <v>103</v>
      </c>
      <c r="BF118" s="186">
        <v>88</v>
      </c>
      <c r="BG118" s="186">
        <v>268</v>
      </c>
      <c r="BH118" s="186">
        <v>147</v>
      </c>
      <c r="BI118" s="186">
        <v>1</v>
      </c>
      <c r="BJ118" s="358">
        <f t="shared" si="51"/>
        <v>504</v>
      </c>
      <c r="BK118" s="358"/>
      <c r="BL118" s="241">
        <v>9</v>
      </c>
      <c r="BM118" s="240">
        <v>3</v>
      </c>
    </row>
    <row r="119" spans="1:65" s="74" customFormat="1" ht="13.5" customHeight="1">
      <c r="A119" s="187" t="s">
        <v>104</v>
      </c>
      <c r="B119" s="142">
        <v>15984</v>
      </c>
      <c r="C119" s="142">
        <v>7746</v>
      </c>
      <c r="D119" s="142">
        <v>12283</v>
      </c>
      <c r="E119" s="142">
        <v>6052</v>
      </c>
      <c r="F119" s="142">
        <v>10985</v>
      </c>
      <c r="G119" s="142">
        <v>5286</v>
      </c>
      <c r="H119" s="142">
        <v>8522</v>
      </c>
      <c r="I119" s="142">
        <v>4233</v>
      </c>
      <c r="J119" s="142">
        <v>5699</v>
      </c>
      <c r="K119" s="346"/>
      <c r="L119" s="142">
        <v>2879</v>
      </c>
      <c r="M119" s="142">
        <f>+B119+D119+F119+H119+J119</f>
        <v>53473</v>
      </c>
      <c r="N119" s="142">
        <f>+C119+E119+G119+I119+L119</f>
        <v>26196</v>
      </c>
      <c r="O119" s="142"/>
      <c r="P119" s="346"/>
      <c r="Q119" s="142"/>
      <c r="R119" s="142"/>
      <c r="S119" s="601"/>
      <c r="T119" s="188"/>
      <c r="V119" s="206" t="s">
        <v>104</v>
      </c>
      <c r="W119" s="195">
        <v>3262</v>
      </c>
      <c r="X119" s="195">
        <v>1430</v>
      </c>
      <c r="Y119" s="195">
        <v>2383</v>
      </c>
      <c r="Z119" s="195">
        <v>1058</v>
      </c>
      <c r="AA119" s="195">
        <v>2191</v>
      </c>
      <c r="AB119" s="195">
        <v>979</v>
      </c>
      <c r="AC119" s="195">
        <v>1551</v>
      </c>
      <c r="AD119" s="195">
        <v>745</v>
      </c>
      <c r="AE119" s="195">
        <v>339</v>
      </c>
      <c r="AF119" s="595"/>
      <c r="AG119" s="195">
        <v>156</v>
      </c>
      <c r="AH119" s="142">
        <f>+W119+Y119+AA119+AC119+AE119</f>
        <v>9726</v>
      </c>
      <c r="AI119" s="142">
        <f>+X119+Z119+AB119+AD119+AG119</f>
        <v>4368</v>
      </c>
      <c r="AJ119" s="195"/>
      <c r="AK119" s="595"/>
      <c r="AL119" s="195"/>
      <c r="AM119" s="195"/>
      <c r="AN119" s="582"/>
      <c r="AO119" s="196"/>
      <c r="AQ119" s="495" t="s">
        <v>104</v>
      </c>
      <c r="AR119" s="31">
        <v>365</v>
      </c>
      <c r="AS119" s="31">
        <v>347</v>
      </c>
      <c r="AT119" s="31">
        <v>350</v>
      </c>
      <c r="AU119" s="31">
        <v>315</v>
      </c>
      <c r="AV119" s="31">
        <v>286</v>
      </c>
      <c r="AW119" s="496">
        <f t="shared" si="50"/>
        <v>1663</v>
      </c>
      <c r="AX119" s="496"/>
      <c r="AY119" s="496"/>
      <c r="AZ119" s="345">
        <v>946</v>
      </c>
      <c r="BA119" s="345">
        <v>67</v>
      </c>
      <c r="BB119" s="345">
        <v>1013</v>
      </c>
      <c r="BC119" s="477">
        <v>295</v>
      </c>
      <c r="BD119" s="75"/>
      <c r="BE119" s="229" t="s">
        <v>104</v>
      </c>
      <c r="BF119" s="186">
        <v>256</v>
      </c>
      <c r="BG119" s="186">
        <v>614</v>
      </c>
      <c r="BH119" s="186">
        <v>123</v>
      </c>
      <c r="BI119" s="186">
        <v>2</v>
      </c>
      <c r="BJ119" s="358">
        <f t="shared" si="51"/>
        <v>995</v>
      </c>
      <c r="BK119" s="358"/>
      <c r="BL119" s="241">
        <v>45</v>
      </c>
      <c r="BM119" s="240">
        <v>15</v>
      </c>
    </row>
    <row r="120" spans="1:65" s="74" customFormat="1" ht="10.5" customHeight="1">
      <c r="A120" s="185" t="s">
        <v>29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346"/>
      <c r="L120" s="142"/>
      <c r="M120" s="142">
        <f>+B120+D120+F120+H120+J120</f>
        <v>0</v>
      </c>
      <c r="N120" s="142">
        <f>+C120+E120+G120+I120+L120</f>
        <v>0</v>
      </c>
      <c r="O120" s="142"/>
      <c r="P120" s="346"/>
      <c r="Q120" s="142"/>
      <c r="R120" s="142"/>
      <c r="S120" s="601"/>
      <c r="T120" s="188"/>
      <c r="V120" s="203" t="s">
        <v>29</v>
      </c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345"/>
      <c r="AG120" s="192"/>
      <c r="AH120" s="142">
        <f>+W120+Y120+AA120+AC120+AE120</f>
        <v>0</v>
      </c>
      <c r="AI120" s="142">
        <f>+X120+Z120+AB120+AD120+AG120</f>
        <v>0</v>
      </c>
      <c r="AJ120" s="192"/>
      <c r="AK120" s="345"/>
      <c r="AL120" s="192"/>
      <c r="AM120" s="192"/>
      <c r="AN120" s="590"/>
      <c r="AO120" s="193"/>
      <c r="AQ120" s="494" t="s">
        <v>29</v>
      </c>
      <c r="AR120" s="345"/>
      <c r="AS120" s="345"/>
      <c r="AT120" s="345"/>
      <c r="AU120" s="345"/>
      <c r="AV120" s="345"/>
      <c r="AW120" s="496">
        <f t="shared" si="50"/>
        <v>0</v>
      </c>
      <c r="AX120" s="496"/>
      <c r="AY120" s="496"/>
      <c r="AZ120" s="345"/>
      <c r="BA120" s="345"/>
      <c r="BB120" s="345"/>
      <c r="BC120" s="477"/>
      <c r="BD120" s="75"/>
      <c r="BE120" s="228" t="s">
        <v>29</v>
      </c>
      <c r="BF120" s="186"/>
      <c r="BG120" s="186"/>
      <c r="BH120" s="186"/>
      <c r="BI120" s="186"/>
      <c r="BJ120" s="358">
        <f t="shared" si="51"/>
        <v>0</v>
      </c>
      <c r="BK120" s="358"/>
      <c r="BL120" s="239"/>
      <c r="BM120" s="240"/>
    </row>
    <row r="121" spans="1:65" s="74" customFormat="1" ht="13.5" customHeight="1">
      <c r="A121" s="187" t="s">
        <v>105</v>
      </c>
      <c r="B121" s="142">
        <v>9639</v>
      </c>
      <c r="C121" s="142">
        <v>4672</v>
      </c>
      <c r="D121" s="142">
        <v>7331</v>
      </c>
      <c r="E121" s="142">
        <v>3564</v>
      </c>
      <c r="F121" s="142">
        <v>6331</v>
      </c>
      <c r="G121" s="142">
        <v>3133</v>
      </c>
      <c r="H121" s="142">
        <v>4744</v>
      </c>
      <c r="I121" s="142">
        <v>2365</v>
      </c>
      <c r="J121" s="142">
        <v>3507</v>
      </c>
      <c r="K121" s="346"/>
      <c r="L121" s="142">
        <v>1872</v>
      </c>
      <c r="M121" s="142">
        <f>+B121+D121+F121+H121+J121</f>
        <v>31552</v>
      </c>
      <c r="N121" s="142">
        <f>+C121+E121+G121+I121+L121</f>
        <v>15606</v>
      </c>
      <c r="O121" s="142"/>
      <c r="P121" s="346"/>
      <c r="Q121" s="142"/>
      <c r="R121" s="142"/>
      <c r="S121" s="601"/>
      <c r="T121" s="188"/>
      <c r="V121" s="206" t="s">
        <v>105</v>
      </c>
      <c r="W121" s="195">
        <v>1796</v>
      </c>
      <c r="X121" s="195">
        <v>820</v>
      </c>
      <c r="Y121" s="195">
        <v>1734</v>
      </c>
      <c r="Z121" s="195">
        <v>828</v>
      </c>
      <c r="AA121" s="195">
        <v>1393</v>
      </c>
      <c r="AB121" s="195">
        <v>641</v>
      </c>
      <c r="AC121" s="195">
        <v>733</v>
      </c>
      <c r="AD121" s="195">
        <v>330</v>
      </c>
      <c r="AE121" s="195">
        <v>425</v>
      </c>
      <c r="AF121" s="595"/>
      <c r="AG121" s="195">
        <v>213</v>
      </c>
      <c r="AH121" s="142">
        <f>+W121+Y121+AA121+AC121+AE121</f>
        <v>6081</v>
      </c>
      <c r="AI121" s="142">
        <f>+X121+Z121+AB121+AD121+AG121</f>
        <v>2832</v>
      </c>
      <c r="AJ121" s="195"/>
      <c r="AK121" s="595"/>
      <c r="AL121" s="195"/>
      <c r="AM121" s="195"/>
      <c r="AN121" s="582"/>
      <c r="AO121" s="196"/>
      <c r="AQ121" s="495" t="s">
        <v>105</v>
      </c>
      <c r="AR121" s="345">
        <v>196</v>
      </c>
      <c r="AS121" s="345">
        <v>197</v>
      </c>
      <c r="AT121" s="345">
        <v>184</v>
      </c>
      <c r="AU121" s="345">
        <v>151</v>
      </c>
      <c r="AV121" s="345">
        <v>126</v>
      </c>
      <c r="AW121" s="496">
        <f t="shared" si="50"/>
        <v>854</v>
      </c>
      <c r="AX121" s="496"/>
      <c r="AY121" s="496"/>
      <c r="AZ121" s="345">
        <v>607</v>
      </c>
      <c r="BA121" s="345">
        <v>106</v>
      </c>
      <c r="BB121" s="345">
        <v>713</v>
      </c>
      <c r="BC121" s="477">
        <v>228</v>
      </c>
      <c r="BD121" s="75"/>
      <c r="BE121" s="229" t="s">
        <v>105</v>
      </c>
      <c r="BF121" s="186">
        <v>184</v>
      </c>
      <c r="BG121" s="186">
        <v>316</v>
      </c>
      <c r="BH121" s="186">
        <v>144</v>
      </c>
      <c r="BI121" s="186">
        <v>0</v>
      </c>
      <c r="BJ121" s="358">
        <f t="shared" si="51"/>
        <v>644</v>
      </c>
      <c r="BK121" s="358"/>
      <c r="BL121" s="241">
        <v>21</v>
      </c>
      <c r="BM121" s="240"/>
    </row>
    <row r="122" spans="1:65" s="74" customFormat="1" ht="13.5" customHeight="1">
      <c r="A122" s="187" t="s">
        <v>106</v>
      </c>
      <c r="B122" s="142">
        <v>10064</v>
      </c>
      <c r="C122" s="142">
        <v>5050</v>
      </c>
      <c r="D122" s="142">
        <v>7487</v>
      </c>
      <c r="E122" s="142">
        <v>3737</v>
      </c>
      <c r="F122" s="142">
        <v>6717</v>
      </c>
      <c r="G122" s="142">
        <v>3424</v>
      </c>
      <c r="H122" s="142">
        <v>4984</v>
      </c>
      <c r="I122" s="142">
        <v>2630</v>
      </c>
      <c r="J122" s="142">
        <v>3545</v>
      </c>
      <c r="K122" s="346"/>
      <c r="L122" s="142">
        <v>1888</v>
      </c>
      <c r="M122" s="142">
        <f>+B122+D122+F122+H122+J122</f>
        <v>32797</v>
      </c>
      <c r="N122" s="142">
        <f>+C122+E122+G122+I122+L122</f>
        <v>16729</v>
      </c>
      <c r="O122" s="142"/>
      <c r="P122" s="346"/>
      <c r="Q122" s="142"/>
      <c r="R122" s="142"/>
      <c r="S122" s="601"/>
      <c r="T122" s="188"/>
      <c r="V122" s="206" t="s">
        <v>106</v>
      </c>
      <c r="W122" s="195">
        <v>2587</v>
      </c>
      <c r="X122" s="195">
        <v>1237</v>
      </c>
      <c r="Y122" s="195">
        <v>1979</v>
      </c>
      <c r="Z122" s="195">
        <v>919</v>
      </c>
      <c r="AA122" s="195">
        <v>1700</v>
      </c>
      <c r="AB122" s="195">
        <v>785</v>
      </c>
      <c r="AC122" s="195">
        <v>1094</v>
      </c>
      <c r="AD122" s="195">
        <v>554</v>
      </c>
      <c r="AE122" s="195">
        <v>154</v>
      </c>
      <c r="AF122" s="595"/>
      <c r="AG122" s="195">
        <v>79</v>
      </c>
      <c r="AH122" s="142">
        <f>+W122+Y122+AA122+AC122+AE122</f>
        <v>7514</v>
      </c>
      <c r="AI122" s="142">
        <f>+X122+Z122+AB122+AD122+AG122</f>
        <v>3574</v>
      </c>
      <c r="AJ122" s="195"/>
      <c r="AK122" s="595"/>
      <c r="AL122" s="195"/>
      <c r="AM122" s="195"/>
      <c r="AN122" s="582"/>
      <c r="AO122" s="196"/>
      <c r="AQ122" s="495" t="s">
        <v>106</v>
      </c>
      <c r="AR122" s="346">
        <v>181</v>
      </c>
      <c r="AS122" s="346">
        <v>176</v>
      </c>
      <c r="AT122" s="346">
        <v>171</v>
      </c>
      <c r="AU122" s="346">
        <v>157</v>
      </c>
      <c r="AV122" s="346">
        <v>133</v>
      </c>
      <c r="AW122" s="496">
        <f t="shared" si="50"/>
        <v>818</v>
      </c>
      <c r="AX122" s="496"/>
      <c r="AY122" s="496"/>
      <c r="AZ122" s="345">
        <v>568</v>
      </c>
      <c r="BA122" s="345">
        <v>121</v>
      </c>
      <c r="BB122" s="345">
        <v>689</v>
      </c>
      <c r="BC122" s="477">
        <v>212</v>
      </c>
      <c r="BD122" s="75"/>
      <c r="BE122" s="229" t="s">
        <v>106</v>
      </c>
      <c r="BF122" s="186">
        <v>202</v>
      </c>
      <c r="BG122" s="186">
        <v>410</v>
      </c>
      <c r="BH122" s="186">
        <v>136</v>
      </c>
      <c r="BI122" s="186">
        <v>0</v>
      </c>
      <c r="BJ122" s="358">
        <f t="shared" si="51"/>
        <v>748</v>
      </c>
      <c r="BK122" s="358"/>
      <c r="BL122" s="241">
        <v>10</v>
      </c>
      <c r="BM122" s="240">
        <v>14</v>
      </c>
    </row>
    <row r="123" spans="1:65" s="74" customFormat="1" ht="13.5" customHeight="1">
      <c r="A123" s="187" t="s">
        <v>276</v>
      </c>
      <c r="B123" s="142">
        <v>1471</v>
      </c>
      <c r="C123" s="142">
        <v>702</v>
      </c>
      <c r="D123" s="142">
        <v>1336</v>
      </c>
      <c r="E123" s="142">
        <v>683</v>
      </c>
      <c r="F123" s="142">
        <v>1308</v>
      </c>
      <c r="G123" s="142">
        <v>634</v>
      </c>
      <c r="H123" s="142">
        <v>1318</v>
      </c>
      <c r="I123" s="142">
        <v>678</v>
      </c>
      <c r="J123" s="142">
        <v>1014</v>
      </c>
      <c r="K123" s="346"/>
      <c r="L123" s="142">
        <v>546</v>
      </c>
      <c r="M123" s="142">
        <f>+B123+D123+F123+H123+J123</f>
        <v>6447</v>
      </c>
      <c r="N123" s="142">
        <f>+C123+E123+G123+I123+L123</f>
        <v>3243</v>
      </c>
      <c r="O123" s="142"/>
      <c r="P123" s="346"/>
      <c r="Q123" s="142"/>
      <c r="R123" s="142"/>
      <c r="S123" s="601"/>
      <c r="T123" s="188"/>
      <c r="V123" s="206" t="s">
        <v>276</v>
      </c>
      <c r="W123" s="195">
        <v>275</v>
      </c>
      <c r="X123" s="195">
        <v>107</v>
      </c>
      <c r="Y123" s="195">
        <v>266</v>
      </c>
      <c r="Z123" s="195">
        <v>122</v>
      </c>
      <c r="AA123" s="195">
        <v>337</v>
      </c>
      <c r="AB123" s="195">
        <v>147</v>
      </c>
      <c r="AC123" s="195">
        <v>267</v>
      </c>
      <c r="AD123" s="195">
        <v>128</v>
      </c>
      <c r="AE123" s="195">
        <v>58</v>
      </c>
      <c r="AF123" s="595"/>
      <c r="AG123" s="195">
        <v>25</v>
      </c>
      <c r="AH123" s="142">
        <f>+W123+Y123+AA123+AC123+AE123</f>
        <v>1203</v>
      </c>
      <c r="AI123" s="142">
        <f>+X123+Z123+AB123+AD123+AG123</f>
        <v>529</v>
      </c>
      <c r="AJ123" s="195"/>
      <c r="AK123" s="595"/>
      <c r="AL123" s="195"/>
      <c r="AM123" s="195"/>
      <c r="AN123" s="582"/>
      <c r="AO123" s="196"/>
      <c r="AQ123" s="495" t="s">
        <v>276</v>
      </c>
      <c r="AR123" s="345">
        <v>25</v>
      </c>
      <c r="AS123" s="345">
        <v>24</v>
      </c>
      <c r="AT123" s="345">
        <v>27</v>
      </c>
      <c r="AU123" s="345">
        <v>26</v>
      </c>
      <c r="AV123" s="345">
        <v>25</v>
      </c>
      <c r="AW123" s="496">
        <f t="shared" si="50"/>
        <v>127</v>
      </c>
      <c r="AX123" s="496"/>
      <c r="AY123" s="496"/>
      <c r="AZ123" s="345">
        <v>167</v>
      </c>
      <c r="BA123" s="345">
        <v>1</v>
      </c>
      <c r="BB123" s="345">
        <v>168</v>
      </c>
      <c r="BC123" s="477">
        <v>17</v>
      </c>
      <c r="BD123" s="75"/>
      <c r="BE123" s="229" t="s">
        <v>276</v>
      </c>
      <c r="BF123" s="186">
        <v>76</v>
      </c>
      <c r="BG123" s="186">
        <v>43</v>
      </c>
      <c r="BH123" s="186">
        <v>30</v>
      </c>
      <c r="BI123" s="186">
        <v>2</v>
      </c>
      <c r="BJ123" s="358">
        <f t="shared" si="51"/>
        <v>151</v>
      </c>
      <c r="BK123" s="358"/>
      <c r="BL123" s="241">
        <v>24</v>
      </c>
      <c r="BM123" s="240"/>
    </row>
    <row r="124" spans="1:65" s="74" customFormat="1" ht="13.5" customHeight="1">
      <c r="A124" s="187" t="s">
        <v>108</v>
      </c>
      <c r="B124" s="142">
        <v>6078</v>
      </c>
      <c r="C124" s="142">
        <v>2951</v>
      </c>
      <c r="D124" s="142">
        <v>4274</v>
      </c>
      <c r="E124" s="142">
        <v>2070</v>
      </c>
      <c r="F124" s="142">
        <v>3818</v>
      </c>
      <c r="G124" s="142">
        <v>1922</v>
      </c>
      <c r="H124" s="142">
        <v>2610</v>
      </c>
      <c r="I124" s="142">
        <v>1375</v>
      </c>
      <c r="J124" s="142">
        <v>1661</v>
      </c>
      <c r="K124" s="346"/>
      <c r="L124" s="142">
        <v>887</v>
      </c>
      <c r="M124" s="142">
        <f>+B124+D124+F124+H124+J124</f>
        <v>18441</v>
      </c>
      <c r="N124" s="142">
        <f>+C124+E124+G124+I124+L124</f>
        <v>9205</v>
      </c>
      <c r="O124" s="142"/>
      <c r="P124" s="346"/>
      <c r="Q124" s="142"/>
      <c r="R124" s="142"/>
      <c r="S124" s="601"/>
      <c r="T124" s="188"/>
      <c r="V124" s="206" t="s">
        <v>108</v>
      </c>
      <c r="W124" s="195">
        <v>1553</v>
      </c>
      <c r="X124" s="195">
        <v>742</v>
      </c>
      <c r="Y124" s="195">
        <v>1212</v>
      </c>
      <c r="Z124" s="195">
        <v>544</v>
      </c>
      <c r="AA124" s="195">
        <v>1117</v>
      </c>
      <c r="AB124" s="195">
        <v>534</v>
      </c>
      <c r="AC124" s="195">
        <v>450</v>
      </c>
      <c r="AD124" s="195">
        <v>216</v>
      </c>
      <c r="AE124" s="195">
        <v>142</v>
      </c>
      <c r="AF124" s="595"/>
      <c r="AG124" s="195">
        <v>73</v>
      </c>
      <c r="AH124" s="142">
        <f>+W124+Y124+AA124+AC124+AE124</f>
        <v>4474</v>
      </c>
      <c r="AI124" s="142">
        <f>+X124+Z124+AB124+AD124+AG124</f>
        <v>2109</v>
      </c>
      <c r="AJ124" s="195"/>
      <c r="AK124" s="595"/>
      <c r="AL124" s="195"/>
      <c r="AM124" s="195"/>
      <c r="AN124" s="582"/>
      <c r="AO124" s="196"/>
      <c r="AQ124" s="495" t="s">
        <v>108</v>
      </c>
      <c r="AR124" s="345">
        <v>159</v>
      </c>
      <c r="AS124" s="345">
        <v>161</v>
      </c>
      <c r="AT124" s="345">
        <v>152</v>
      </c>
      <c r="AU124" s="345">
        <v>140</v>
      </c>
      <c r="AV124" s="345">
        <v>127</v>
      </c>
      <c r="AW124" s="496">
        <f t="shared" si="50"/>
        <v>739</v>
      </c>
      <c r="AX124" s="496"/>
      <c r="AY124" s="496"/>
      <c r="AZ124" s="345">
        <v>336</v>
      </c>
      <c r="BA124" s="345">
        <v>103</v>
      </c>
      <c r="BB124" s="345">
        <v>439</v>
      </c>
      <c r="BC124" s="477">
        <v>165</v>
      </c>
      <c r="BD124" s="75"/>
      <c r="BE124" s="229" t="s">
        <v>108</v>
      </c>
      <c r="BF124" s="186">
        <v>160</v>
      </c>
      <c r="BG124" s="186">
        <v>195</v>
      </c>
      <c r="BH124" s="186">
        <v>75</v>
      </c>
      <c r="BI124" s="186">
        <v>1</v>
      </c>
      <c r="BJ124" s="358">
        <f t="shared" si="51"/>
        <v>431</v>
      </c>
      <c r="BK124" s="358"/>
      <c r="BL124" s="241">
        <v>16</v>
      </c>
      <c r="BM124" s="240"/>
    </row>
    <row r="125" spans="1:65" s="74" customFormat="1" ht="13.5" customHeight="1">
      <c r="A125" s="187" t="s">
        <v>109</v>
      </c>
      <c r="B125" s="142">
        <v>1889</v>
      </c>
      <c r="C125" s="142">
        <v>858</v>
      </c>
      <c r="D125" s="142">
        <v>1644</v>
      </c>
      <c r="E125" s="142">
        <v>781</v>
      </c>
      <c r="F125" s="142">
        <v>1579</v>
      </c>
      <c r="G125" s="142">
        <v>779</v>
      </c>
      <c r="H125" s="142">
        <v>1449</v>
      </c>
      <c r="I125" s="142">
        <v>742</v>
      </c>
      <c r="J125" s="142">
        <v>1132</v>
      </c>
      <c r="K125" s="346"/>
      <c r="L125" s="142">
        <v>612</v>
      </c>
      <c r="M125" s="142">
        <f>+B125+D125+F125+H125+J125</f>
        <v>7693</v>
      </c>
      <c r="N125" s="142">
        <f>+C125+E125+G125+I125+L125</f>
        <v>3772</v>
      </c>
      <c r="O125" s="31">
        <v>1334</v>
      </c>
      <c r="P125" s="31"/>
      <c r="Q125" s="31">
        <v>663</v>
      </c>
      <c r="R125" s="31">
        <v>1008</v>
      </c>
      <c r="S125" s="583"/>
      <c r="T125" s="378">
        <v>507</v>
      </c>
      <c r="V125" s="206" t="s">
        <v>109</v>
      </c>
      <c r="W125" s="195">
        <v>421</v>
      </c>
      <c r="X125" s="195">
        <v>175</v>
      </c>
      <c r="Y125" s="195">
        <v>430</v>
      </c>
      <c r="Z125" s="195">
        <v>180</v>
      </c>
      <c r="AA125" s="195">
        <v>388</v>
      </c>
      <c r="AB125" s="195">
        <v>173</v>
      </c>
      <c r="AC125" s="195">
        <v>270</v>
      </c>
      <c r="AD125" s="195">
        <v>136</v>
      </c>
      <c r="AE125" s="195">
        <v>43</v>
      </c>
      <c r="AF125" s="595"/>
      <c r="AG125" s="195">
        <v>23</v>
      </c>
      <c r="AH125" s="142">
        <f>+W125+Y125+AA125+AC125+AE125</f>
        <v>1552</v>
      </c>
      <c r="AI125" s="142">
        <f>+X125+Z125+AB125+AD125+AG125</f>
        <v>687</v>
      </c>
      <c r="AJ125" s="381">
        <v>203</v>
      </c>
      <c r="AK125" s="500"/>
      <c r="AL125" s="381">
        <v>111</v>
      </c>
      <c r="AM125" s="381">
        <v>75</v>
      </c>
      <c r="AN125" s="589"/>
      <c r="AO125" s="382">
        <v>38</v>
      </c>
      <c r="AQ125" s="495" t="s">
        <v>109</v>
      </c>
      <c r="AR125" s="497">
        <v>44</v>
      </c>
      <c r="AS125" s="497">
        <v>41</v>
      </c>
      <c r="AT125" s="497">
        <v>40</v>
      </c>
      <c r="AU125" s="497">
        <v>39</v>
      </c>
      <c r="AV125" s="497">
        <v>37</v>
      </c>
      <c r="AW125" s="498">
        <f t="shared" si="50"/>
        <v>201</v>
      </c>
      <c r="AX125" s="383">
        <v>20</v>
      </c>
      <c r="AY125" s="383">
        <v>20</v>
      </c>
      <c r="AZ125" s="345">
        <v>222</v>
      </c>
      <c r="BA125" s="345">
        <v>15</v>
      </c>
      <c r="BB125" s="345">
        <v>237</v>
      </c>
      <c r="BC125" s="477">
        <v>43</v>
      </c>
      <c r="BD125" s="75"/>
      <c r="BE125" s="229" t="s">
        <v>109</v>
      </c>
      <c r="BF125" s="186">
        <v>141</v>
      </c>
      <c r="BG125" s="186">
        <v>80</v>
      </c>
      <c r="BH125" s="186">
        <v>66</v>
      </c>
      <c r="BI125" s="186">
        <v>1</v>
      </c>
      <c r="BJ125" s="358">
        <f t="shared" si="51"/>
        <v>288</v>
      </c>
      <c r="BK125" s="358">
        <v>41</v>
      </c>
      <c r="BL125" s="241">
        <v>14</v>
      </c>
      <c r="BM125" s="240"/>
    </row>
    <row r="126" spans="1:65" s="74" customFormat="1" ht="11.25" customHeight="1">
      <c r="A126" s="185" t="s">
        <v>30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346"/>
      <c r="L126" s="142"/>
      <c r="M126" s="142">
        <f>+B126+D126+F126+H126+J126</f>
        <v>0</v>
      </c>
      <c r="N126" s="142">
        <f>+C126+E126+G126+I126+L126</f>
        <v>0</v>
      </c>
      <c r="T126" s="194"/>
      <c r="V126" s="185" t="s">
        <v>30</v>
      </c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345"/>
      <c r="AG126" s="192"/>
      <c r="AH126" s="142">
        <f>+W126+Y126+AA126+AC126+AE126</f>
        <v>0</v>
      </c>
      <c r="AI126" s="142">
        <f>+X126+Z126+AB126+AD126+AG126</f>
        <v>0</v>
      </c>
      <c r="AJ126" s="217"/>
      <c r="AK126" s="499"/>
      <c r="AL126" s="217"/>
      <c r="AM126" s="217"/>
      <c r="AN126" s="591"/>
      <c r="AO126" s="218"/>
      <c r="AQ126" s="494" t="s">
        <v>30</v>
      </c>
      <c r="AR126" s="499"/>
      <c r="AS126" s="499"/>
      <c r="AT126" s="499"/>
      <c r="AU126" s="499"/>
      <c r="AV126" s="499"/>
      <c r="AW126" s="496">
        <f t="shared" si="50"/>
        <v>0</v>
      </c>
      <c r="AX126" s="500"/>
      <c r="AY126" s="500"/>
      <c r="AZ126" s="345"/>
      <c r="BA126" s="345"/>
      <c r="BB126" s="345"/>
      <c r="BC126" s="477"/>
      <c r="BD126" s="75"/>
      <c r="BE126" s="228" t="s">
        <v>30</v>
      </c>
      <c r="BF126" s="186"/>
      <c r="BG126" s="186"/>
      <c r="BH126" s="186"/>
      <c r="BI126" s="186"/>
      <c r="BJ126" s="358">
        <f t="shared" si="51"/>
        <v>0</v>
      </c>
      <c r="BK126" s="358"/>
      <c r="BL126" s="239"/>
      <c r="BM126" s="240"/>
    </row>
    <row r="127" spans="1:65" s="74" customFormat="1" ht="13.5" customHeight="1">
      <c r="A127" s="187" t="s">
        <v>110</v>
      </c>
      <c r="B127" s="195">
        <v>13929</v>
      </c>
      <c r="C127" s="195">
        <v>6548</v>
      </c>
      <c r="D127" s="195">
        <v>11819</v>
      </c>
      <c r="E127" s="195">
        <v>5693</v>
      </c>
      <c r="F127" s="195">
        <v>10792</v>
      </c>
      <c r="G127" s="195">
        <v>5262</v>
      </c>
      <c r="H127" s="195">
        <v>7673</v>
      </c>
      <c r="I127" s="195">
        <v>3994</v>
      </c>
      <c r="J127" s="195">
        <v>4983</v>
      </c>
      <c r="K127" s="595"/>
      <c r="L127" s="195">
        <v>2740</v>
      </c>
      <c r="M127" s="142">
        <f>+B127+D127+F127+H127+J127</f>
        <v>49196</v>
      </c>
      <c r="N127" s="142">
        <f>+C127+E127+G127+I127+L127</f>
        <v>24237</v>
      </c>
      <c r="O127" s="31">
        <v>4570</v>
      </c>
      <c r="P127" s="31"/>
      <c r="Q127" s="31">
        <v>2524</v>
      </c>
      <c r="R127" s="31">
        <v>3592</v>
      </c>
      <c r="S127" s="583"/>
      <c r="T127" s="378">
        <v>1981</v>
      </c>
      <c r="U127" s="26"/>
      <c r="V127" s="187" t="s">
        <v>110</v>
      </c>
      <c r="W127" s="201">
        <v>3557</v>
      </c>
      <c r="X127" s="201">
        <v>1581</v>
      </c>
      <c r="Y127" s="201">
        <v>3625</v>
      </c>
      <c r="Z127" s="201">
        <v>1561</v>
      </c>
      <c r="AA127" s="201">
        <v>3333</v>
      </c>
      <c r="AB127" s="201">
        <v>1530</v>
      </c>
      <c r="AC127" s="201">
        <v>1703</v>
      </c>
      <c r="AD127" s="201">
        <v>836</v>
      </c>
      <c r="AE127" s="201">
        <v>468</v>
      </c>
      <c r="AF127" s="502"/>
      <c r="AG127" s="201">
        <v>225</v>
      </c>
      <c r="AH127" s="142">
        <f>+W127+Y127+AA127+AC127+AE127</f>
        <v>12686</v>
      </c>
      <c r="AI127" s="142">
        <f>+X127+Z127+AB127+AD127+AG127</f>
        <v>5733</v>
      </c>
      <c r="AJ127" s="381">
        <v>548</v>
      </c>
      <c r="AK127" s="500"/>
      <c r="AL127" s="381">
        <v>255</v>
      </c>
      <c r="AM127" s="381">
        <v>208</v>
      </c>
      <c r="AN127" s="589"/>
      <c r="AO127" s="382">
        <v>113</v>
      </c>
      <c r="AQ127" s="501" t="s">
        <v>110</v>
      </c>
      <c r="AR127" s="67">
        <v>332</v>
      </c>
      <c r="AS127" s="67">
        <v>325</v>
      </c>
      <c r="AT127" s="67">
        <v>320</v>
      </c>
      <c r="AU127" s="67">
        <v>294</v>
      </c>
      <c r="AV127" s="67">
        <v>263</v>
      </c>
      <c r="AW127" s="68">
        <f t="shared" si="50"/>
        <v>1534</v>
      </c>
      <c r="AX127" s="68">
        <v>78</v>
      </c>
      <c r="AY127" s="68">
        <v>68</v>
      </c>
      <c r="AZ127" s="345">
        <v>1208</v>
      </c>
      <c r="BA127" s="345">
        <v>142</v>
      </c>
      <c r="BB127" s="345">
        <v>1350</v>
      </c>
      <c r="BC127" s="477">
        <v>285</v>
      </c>
      <c r="BD127" s="75"/>
      <c r="BE127" s="187" t="s">
        <v>110</v>
      </c>
      <c r="BF127" s="186">
        <v>499</v>
      </c>
      <c r="BG127" s="186">
        <v>504</v>
      </c>
      <c r="BH127" s="186">
        <v>518</v>
      </c>
      <c r="BI127" s="186">
        <v>0</v>
      </c>
      <c r="BJ127" s="358">
        <f t="shared" si="51"/>
        <v>1521</v>
      </c>
      <c r="BK127" s="358">
        <v>124</v>
      </c>
      <c r="BL127" s="241">
        <v>16</v>
      </c>
      <c r="BM127" s="240">
        <v>2</v>
      </c>
    </row>
    <row r="128" spans="1:65" s="74" customFormat="1" ht="13.5" customHeight="1">
      <c r="A128" s="187" t="s">
        <v>111</v>
      </c>
      <c r="B128" s="195">
        <v>11975</v>
      </c>
      <c r="C128" s="195">
        <v>5867</v>
      </c>
      <c r="D128" s="195">
        <v>10388</v>
      </c>
      <c r="E128" s="195">
        <v>5069</v>
      </c>
      <c r="F128" s="195">
        <v>8570</v>
      </c>
      <c r="G128" s="195">
        <v>4293</v>
      </c>
      <c r="H128" s="195">
        <v>5630</v>
      </c>
      <c r="I128" s="195">
        <v>2857</v>
      </c>
      <c r="J128" s="195">
        <v>3260</v>
      </c>
      <c r="K128" s="595"/>
      <c r="L128" s="195">
        <v>1765</v>
      </c>
      <c r="M128" s="142">
        <f>+B128+D128+F128+H128+J128</f>
        <v>39823</v>
      </c>
      <c r="N128" s="142">
        <f>+C128+E128+G128+I128+L128</f>
        <v>19851</v>
      </c>
      <c r="O128" s="195"/>
      <c r="P128" s="595"/>
      <c r="Q128" s="195"/>
      <c r="R128" s="195"/>
      <c r="S128" s="582"/>
      <c r="T128" s="196"/>
      <c r="U128" s="26"/>
      <c r="V128" s="187" t="s">
        <v>111</v>
      </c>
      <c r="W128" s="201">
        <v>3301</v>
      </c>
      <c r="X128" s="201">
        <v>1530</v>
      </c>
      <c r="Y128" s="201">
        <v>3481</v>
      </c>
      <c r="Z128" s="201">
        <v>1642</v>
      </c>
      <c r="AA128" s="201">
        <v>2821</v>
      </c>
      <c r="AB128" s="201">
        <v>1306</v>
      </c>
      <c r="AC128" s="201">
        <v>1254</v>
      </c>
      <c r="AD128" s="201">
        <v>595</v>
      </c>
      <c r="AE128" s="201">
        <v>409</v>
      </c>
      <c r="AF128" s="502"/>
      <c r="AG128" s="201">
        <v>272</v>
      </c>
      <c r="AH128" s="142">
        <f>+W128+Y128+AA128+AC128+AE128</f>
        <v>11266</v>
      </c>
      <c r="AI128" s="142">
        <f>+X128+Z128+AB128+AD128+AG128</f>
        <v>5345</v>
      </c>
      <c r="AJ128" s="201"/>
      <c r="AK128" s="502"/>
      <c r="AL128" s="201"/>
      <c r="AM128" s="201"/>
      <c r="AN128" s="587"/>
      <c r="AO128" s="202"/>
      <c r="AQ128" s="501" t="s">
        <v>111</v>
      </c>
      <c r="AR128" s="31">
        <v>229</v>
      </c>
      <c r="AS128" s="31">
        <v>227</v>
      </c>
      <c r="AT128" s="31">
        <v>219</v>
      </c>
      <c r="AU128" s="31">
        <v>166</v>
      </c>
      <c r="AV128" s="31">
        <v>147</v>
      </c>
      <c r="AW128" s="496">
        <f t="shared" si="50"/>
        <v>988</v>
      </c>
      <c r="AX128" s="496"/>
      <c r="AY128" s="496"/>
      <c r="AZ128" s="345">
        <v>731</v>
      </c>
      <c r="BA128" s="345">
        <v>89</v>
      </c>
      <c r="BB128" s="345">
        <v>820</v>
      </c>
      <c r="BC128" s="477">
        <v>190</v>
      </c>
      <c r="BD128" s="75"/>
      <c r="BE128" s="187" t="s">
        <v>111</v>
      </c>
      <c r="BF128" s="186">
        <v>469</v>
      </c>
      <c r="BG128" s="186">
        <v>345</v>
      </c>
      <c r="BH128" s="186">
        <v>181</v>
      </c>
      <c r="BI128" s="186">
        <v>17</v>
      </c>
      <c r="BJ128" s="358">
        <f t="shared" si="51"/>
        <v>1012</v>
      </c>
      <c r="BK128" s="358"/>
      <c r="BL128" s="241">
        <v>40</v>
      </c>
      <c r="BM128" s="240">
        <v>14</v>
      </c>
    </row>
    <row r="129" spans="1:65" s="74" customFormat="1" ht="13.5" customHeight="1">
      <c r="A129" s="187" t="s">
        <v>112</v>
      </c>
      <c r="B129" s="195">
        <v>3825</v>
      </c>
      <c r="C129" s="195">
        <v>1758</v>
      </c>
      <c r="D129" s="195">
        <v>3690</v>
      </c>
      <c r="E129" s="195">
        <v>1708</v>
      </c>
      <c r="F129" s="195">
        <v>3593</v>
      </c>
      <c r="G129" s="195">
        <v>1756</v>
      </c>
      <c r="H129" s="195">
        <v>3029</v>
      </c>
      <c r="I129" s="195">
        <v>1492</v>
      </c>
      <c r="J129" s="195">
        <v>3246</v>
      </c>
      <c r="K129" s="595"/>
      <c r="L129" s="195">
        <v>1712</v>
      </c>
      <c r="M129" s="142">
        <f>+B129+D129+F129+H129+J129</f>
        <v>17383</v>
      </c>
      <c r="N129" s="142">
        <f>+C129+E129+G129+I129+L129</f>
        <v>8426</v>
      </c>
      <c r="O129" s="195"/>
      <c r="P129" s="595"/>
      <c r="Q129" s="195"/>
      <c r="R129" s="195"/>
      <c r="S129" s="582"/>
      <c r="T129" s="196"/>
      <c r="U129" s="26"/>
      <c r="V129" s="187" t="s">
        <v>112</v>
      </c>
      <c r="W129" s="192">
        <v>420</v>
      </c>
      <c r="X129" s="192">
        <v>179</v>
      </c>
      <c r="Y129" s="192">
        <v>842</v>
      </c>
      <c r="Z129" s="192">
        <v>310</v>
      </c>
      <c r="AA129" s="192">
        <v>806</v>
      </c>
      <c r="AB129" s="192">
        <v>351</v>
      </c>
      <c r="AC129" s="192">
        <v>240</v>
      </c>
      <c r="AD129" s="192">
        <v>105</v>
      </c>
      <c r="AE129" s="192">
        <v>874</v>
      </c>
      <c r="AF129" s="345"/>
      <c r="AG129" s="192">
        <v>456</v>
      </c>
      <c r="AH129" s="142">
        <f>+W129+Y129+AA129+AC129+AE129</f>
        <v>3182</v>
      </c>
      <c r="AI129" s="142">
        <f>+X129+Z129+AB129+AD129+AG129</f>
        <v>1401</v>
      </c>
      <c r="AJ129" s="192"/>
      <c r="AK129" s="345"/>
      <c r="AL129" s="192"/>
      <c r="AM129" s="192"/>
      <c r="AN129" s="590"/>
      <c r="AO129" s="193"/>
      <c r="AQ129" s="501" t="s">
        <v>112</v>
      </c>
      <c r="AR129" s="31">
        <v>71</v>
      </c>
      <c r="AS129" s="31">
        <v>70</v>
      </c>
      <c r="AT129" s="31">
        <v>69</v>
      </c>
      <c r="AU129" s="31">
        <v>64</v>
      </c>
      <c r="AV129" s="31">
        <v>67</v>
      </c>
      <c r="AW129" s="496">
        <f t="shared" si="50"/>
        <v>341</v>
      </c>
      <c r="AX129" s="496"/>
      <c r="AY129" s="496"/>
      <c r="AZ129" s="345">
        <v>237</v>
      </c>
      <c r="BA129" s="345">
        <v>9</v>
      </c>
      <c r="BB129" s="345">
        <v>246</v>
      </c>
      <c r="BC129" s="477">
        <v>27</v>
      </c>
      <c r="BD129" s="75"/>
      <c r="BE129" s="187" t="s">
        <v>112</v>
      </c>
      <c r="BF129" s="186">
        <v>277</v>
      </c>
      <c r="BG129" s="186">
        <v>46</v>
      </c>
      <c r="BH129" s="186">
        <v>26</v>
      </c>
      <c r="BI129" s="186">
        <v>1</v>
      </c>
      <c r="BJ129" s="358">
        <f t="shared" si="51"/>
        <v>350</v>
      </c>
      <c r="BK129" s="358"/>
      <c r="BL129" s="241">
        <v>99</v>
      </c>
      <c r="BM129" s="240"/>
    </row>
    <row r="130" spans="1:65" s="74" customFormat="1" ht="13.5" customHeight="1">
      <c r="A130" s="187" t="s">
        <v>113</v>
      </c>
      <c r="B130" s="197">
        <v>6724</v>
      </c>
      <c r="C130" s="197">
        <v>3250</v>
      </c>
      <c r="D130" s="197">
        <v>4769</v>
      </c>
      <c r="E130" s="197">
        <v>2374</v>
      </c>
      <c r="F130" s="197">
        <v>3162</v>
      </c>
      <c r="G130" s="197">
        <v>1642</v>
      </c>
      <c r="H130" s="197">
        <v>1920</v>
      </c>
      <c r="I130" s="197">
        <v>1001</v>
      </c>
      <c r="J130" s="197">
        <v>1242</v>
      </c>
      <c r="K130" s="606"/>
      <c r="L130" s="197">
        <v>635</v>
      </c>
      <c r="M130" s="142">
        <f>+B130+D130+F130+H130+J130</f>
        <v>17817</v>
      </c>
      <c r="N130" s="142">
        <f>+C130+E130+G130+I130+L130</f>
        <v>8902</v>
      </c>
      <c r="O130" s="197"/>
      <c r="P130" s="606"/>
      <c r="Q130" s="197"/>
      <c r="R130" s="197"/>
      <c r="S130" s="603"/>
      <c r="T130" s="198"/>
      <c r="U130" s="26"/>
      <c r="V130" s="187" t="s">
        <v>113</v>
      </c>
      <c r="W130" s="201">
        <v>427</v>
      </c>
      <c r="X130" s="201">
        <v>184</v>
      </c>
      <c r="Y130" s="201">
        <v>1046</v>
      </c>
      <c r="Z130" s="201">
        <v>491</v>
      </c>
      <c r="AA130" s="201">
        <v>858</v>
      </c>
      <c r="AB130" s="201">
        <v>419</v>
      </c>
      <c r="AC130" s="201">
        <v>146</v>
      </c>
      <c r="AD130" s="201">
        <v>75</v>
      </c>
      <c r="AE130" s="201">
        <v>177</v>
      </c>
      <c r="AF130" s="502"/>
      <c r="AG130" s="201">
        <v>89</v>
      </c>
      <c r="AH130" s="142">
        <f>+W130+Y130+AA130+AC130+AE130</f>
        <v>2654</v>
      </c>
      <c r="AI130" s="142">
        <f>+X130+Z130+AB130+AD130+AG130</f>
        <v>1258</v>
      </c>
      <c r="AJ130" s="201"/>
      <c r="AK130" s="502"/>
      <c r="AL130" s="201"/>
      <c r="AM130" s="201"/>
      <c r="AN130" s="587"/>
      <c r="AO130" s="202"/>
      <c r="AQ130" s="501" t="s">
        <v>113</v>
      </c>
      <c r="AR130" s="31">
        <v>152</v>
      </c>
      <c r="AS130" s="31">
        <v>146</v>
      </c>
      <c r="AT130" s="31">
        <v>137</v>
      </c>
      <c r="AU130" s="31">
        <v>113</v>
      </c>
      <c r="AV130" s="31">
        <v>93</v>
      </c>
      <c r="AW130" s="496">
        <f t="shared" si="50"/>
        <v>641</v>
      </c>
      <c r="AX130" s="496"/>
      <c r="AY130" s="496"/>
      <c r="AZ130" s="345">
        <v>363</v>
      </c>
      <c r="BA130" s="345">
        <v>32</v>
      </c>
      <c r="BB130" s="345">
        <v>395</v>
      </c>
      <c r="BC130" s="477">
        <v>130</v>
      </c>
      <c r="BD130" s="75"/>
      <c r="BE130" s="187" t="s">
        <v>113</v>
      </c>
      <c r="BF130" s="186">
        <v>93</v>
      </c>
      <c r="BG130" s="186">
        <v>222</v>
      </c>
      <c r="BH130" s="186">
        <v>94</v>
      </c>
      <c r="BI130" s="186">
        <v>0</v>
      </c>
      <c r="BJ130" s="358">
        <f t="shared" si="51"/>
        <v>409</v>
      </c>
      <c r="BK130" s="358"/>
      <c r="BL130" s="241">
        <v>20</v>
      </c>
      <c r="BM130" s="240">
        <v>10</v>
      </c>
    </row>
    <row r="131" spans="1:65" s="74" customFormat="1" ht="13.5" customHeight="1">
      <c r="A131" s="187" t="s">
        <v>114</v>
      </c>
      <c r="B131" s="195">
        <v>6966</v>
      </c>
      <c r="C131" s="195">
        <v>3349</v>
      </c>
      <c r="D131" s="195">
        <v>5557</v>
      </c>
      <c r="E131" s="195">
        <v>2590</v>
      </c>
      <c r="F131" s="195">
        <v>4917</v>
      </c>
      <c r="G131" s="195">
        <v>2482</v>
      </c>
      <c r="H131" s="195">
        <v>3230</v>
      </c>
      <c r="I131" s="195">
        <v>1642</v>
      </c>
      <c r="J131" s="195">
        <v>2288</v>
      </c>
      <c r="K131" s="595"/>
      <c r="L131" s="195">
        <v>1232</v>
      </c>
      <c r="M131" s="142">
        <f>+B131+D131+F131+H131+J131</f>
        <v>22958</v>
      </c>
      <c r="N131" s="142">
        <f>+C131+E131+G131+I131+L131</f>
        <v>11295</v>
      </c>
      <c r="O131" s="195"/>
      <c r="P131" s="595"/>
      <c r="Q131" s="195"/>
      <c r="R131" s="195"/>
      <c r="S131" s="582"/>
      <c r="T131" s="196"/>
      <c r="U131" s="26"/>
      <c r="V131" s="187" t="s">
        <v>114</v>
      </c>
      <c r="W131" s="192">
        <v>382</v>
      </c>
      <c r="X131" s="192">
        <v>194</v>
      </c>
      <c r="Y131" s="192">
        <v>1540</v>
      </c>
      <c r="Z131" s="192">
        <v>668</v>
      </c>
      <c r="AA131" s="192">
        <v>1435</v>
      </c>
      <c r="AB131" s="192">
        <v>649</v>
      </c>
      <c r="AC131" s="192">
        <v>181</v>
      </c>
      <c r="AD131" s="192">
        <v>85</v>
      </c>
      <c r="AE131" s="192">
        <v>283</v>
      </c>
      <c r="AF131" s="345"/>
      <c r="AG131" s="192">
        <v>165</v>
      </c>
      <c r="AH131" s="142">
        <f>+W131+Y131+AA131+AC131+AE131</f>
        <v>3821</v>
      </c>
      <c r="AI131" s="142">
        <f>+X131+Z131+AB131+AD131+AG131</f>
        <v>1761</v>
      </c>
      <c r="AJ131" s="192"/>
      <c r="AK131" s="345"/>
      <c r="AL131" s="192"/>
      <c r="AM131" s="192"/>
      <c r="AN131" s="590"/>
      <c r="AO131" s="193"/>
      <c r="AQ131" s="501" t="s">
        <v>114</v>
      </c>
      <c r="AR131" s="31">
        <v>144</v>
      </c>
      <c r="AS131" s="31">
        <v>141</v>
      </c>
      <c r="AT131" s="31">
        <v>133</v>
      </c>
      <c r="AU131" s="31">
        <v>118</v>
      </c>
      <c r="AV131" s="31">
        <v>116</v>
      </c>
      <c r="AW131" s="496">
        <f t="shared" si="50"/>
        <v>652</v>
      </c>
      <c r="AX131" s="496"/>
      <c r="AY131" s="496"/>
      <c r="AZ131" s="345">
        <v>509</v>
      </c>
      <c r="BA131" s="345">
        <v>40</v>
      </c>
      <c r="BB131" s="345">
        <v>549</v>
      </c>
      <c r="BC131" s="477">
        <v>118</v>
      </c>
      <c r="BD131" s="75"/>
      <c r="BE131" s="187" t="s">
        <v>114</v>
      </c>
      <c r="BF131" s="186">
        <v>161</v>
      </c>
      <c r="BG131" s="186">
        <v>219</v>
      </c>
      <c r="BH131" s="186">
        <v>144</v>
      </c>
      <c r="BI131" s="186">
        <v>0</v>
      </c>
      <c r="BJ131" s="358">
        <f t="shared" si="51"/>
        <v>524</v>
      </c>
      <c r="BK131" s="358"/>
      <c r="BL131" s="241">
        <v>38</v>
      </c>
      <c r="BM131" s="240">
        <v>9</v>
      </c>
    </row>
    <row r="132" spans="1:65" s="74" customFormat="1" ht="13.5" customHeight="1">
      <c r="A132" s="187" t="s">
        <v>284</v>
      </c>
      <c r="B132" s="195">
        <v>5706</v>
      </c>
      <c r="C132" s="195">
        <v>2679</v>
      </c>
      <c r="D132" s="195">
        <v>6658</v>
      </c>
      <c r="E132" s="195">
        <v>3148</v>
      </c>
      <c r="F132" s="195">
        <v>5695</v>
      </c>
      <c r="G132" s="195">
        <v>2785</v>
      </c>
      <c r="H132" s="195">
        <v>4234</v>
      </c>
      <c r="I132" s="195">
        <v>2139</v>
      </c>
      <c r="J132" s="195">
        <v>2926</v>
      </c>
      <c r="K132" s="595"/>
      <c r="L132" s="195">
        <v>1538</v>
      </c>
      <c r="M132" s="142">
        <f>+B132+D132+F132+H132+J132</f>
        <v>25219</v>
      </c>
      <c r="N132" s="142">
        <f>+C132+E132+G132+I132+L132</f>
        <v>12289</v>
      </c>
      <c r="O132" s="195"/>
      <c r="P132" s="595"/>
      <c r="Q132" s="195"/>
      <c r="R132" s="195"/>
      <c r="S132" s="582"/>
      <c r="T132" s="196"/>
      <c r="U132" s="26"/>
      <c r="V132" s="187" t="s">
        <v>284</v>
      </c>
      <c r="W132" s="192">
        <v>1114</v>
      </c>
      <c r="X132" s="192">
        <v>487</v>
      </c>
      <c r="Y132" s="192">
        <v>1793</v>
      </c>
      <c r="Z132" s="192">
        <v>766</v>
      </c>
      <c r="AA132" s="192">
        <v>1538</v>
      </c>
      <c r="AB132" s="192">
        <v>734</v>
      </c>
      <c r="AC132" s="192">
        <v>952</v>
      </c>
      <c r="AD132" s="192">
        <v>470</v>
      </c>
      <c r="AE132" s="192">
        <v>375</v>
      </c>
      <c r="AF132" s="345"/>
      <c r="AG132" s="192">
        <v>201</v>
      </c>
      <c r="AH132" s="142">
        <f>+W132+Y132+AA132+AC132+AE132</f>
        <v>5772</v>
      </c>
      <c r="AI132" s="142">
        <f>+X132+Z132+AB132+AD132+AG132</f>
        <v>2658</v>
      </c>
      <c r="AJ132" s="192"/>
      <c r="AK132" s="345"/>
      <c r="AL132" s="192"/>
      <c r="AM132" s="192"/>
      <c r="AN132" s="590"/>
      <c r="AO132" s="193"/>
      <c r="AQ132" s="501" t="s">
        <v>284</v>
      </c>
      <c r="AR132" s="31">
        <v>125</v>
      </c>
      <c r="AS132" s="31">
        <v>139</v>
      </c>
      <c r="AT132" s="31">
        <v>133</v>
      </c>
      <c r="AU132" s="31">
        <v>115</v>
      </c>
      <c r="AV132" s="31">
        <v>104</v>
      </c>
      <c r="AW132" s="496">
        <f t="shared" si="50"/>
        <v>616</v>
      </c>
      <c r="AX132" s="496"/>
      <c r="AY132" s="496"/>
      <c r="AZ132" s="345">
        <v>488</v>
      </c>
      <c r="BA132" s="345">
        <v>30</v>
      </c>
      <c r="BB132" s="345">
        <v>518</v>
      </c>
      <c r="BC132" s="477">
        <v>103</v>
      </c>
      <c r="BD132" s="75"/>
      <c r="BE132" s="187" t="s">
        <v>284</v>
      </c>
      <c r="BF132" s="186">
        <v>227</v>
      </c>
      <c r="BG132" s="186">
        <v>197</v>
      </c>
      <c r="BH132" s="186">
        <v>110</v>
      </c>
      <c r="BI132" s="186">
        <v>0</v>
      </c>
      <c r="BJ132" s="358">
        <f t="shared" si="51"/>
        <v>534</v>
      </c>
      <c r="BK132" s="358"/>
      <c r="BL132" s="241">
        <v>7</v>
      </c>
      <c r="BM132" s="240"/>
    </row>
    <row r="133" spans="1:65" s="74" customFormat="1" ht="13.5" customHeight="1">
      <c r="A133" s="187" t="s">
        <v>116</v>
      </c>
      <c r="B133" s="195">
        <v>10999</v>
      </c>
      <c r="C133" s="195">
        <v>5120</v>
      </c>
      <c r="D133" s="195">
        <v>8718</v>
      </c>
      <c r="E133" s="195">
        <v>4194</v>
      </c>
      <c r="F133" s="195">
        <v>7625</v>
      </c>
      <c r="G133" s="195">
        <v>3751</v>
      </c>
      <c r="H133" s="195">
        <v>5317</v>
      </c>
      <c r="I133" s="195">
        <v>2745</v>
      </c>
      <c r="J133" s="195">
        <v>3871</v>
      </c>
      <c r="K133" s="595"/>
      <c r="L133" s="195">
        <v>2095</v>
      </c>
      <c r="M133" s="142">
        <f>+B133+D133+F133+H133+J133</f>
        <v>36530</v>
      </c>
      <c r="N133" s="142">
        <f>+C133+E133+G133+I133+L133</f>
        <v>17905</v>
      </c>
      <c r="O133" s="195"/>
      <c r="P133" s="595"/>
      <c r="Q133" s="195"/>
      <c r="R133" s="195"/>
      <c r="S133" s="582"/>
      <c r="T133" s="196"/>
      <c r="U133" s="26"/>
      <c r="V133" s="187" t="s">
        <v>116</v>
      </c>
      <c r="W133" s="201">
        <v>2045</v>
      </c>
      <c r="X133" s="201">
        <v>916</v>
      </c>
      <c r="Y133" s="201">
        <v>2570</v>
      </c>
      <c r="Z133" s="201">
        <v>1116</v>
      </c>
      <c r="AA133" s="201">
        <v>2456</v>
      </c>
      <c r="AB133" s="201">
        <v>1142</v>
      </c>
      <c r="AC133" s="201">
        <v>838</v>
      </c>
      <c r="AD133" s="201">
        <v>418</v>
      </c>
      <c r="AE133" s="201">
        <v>449</v>
      </c>
      <c r="AF133" s="502"/>
      <c r="AG133" s="201">
        <v>260</v>
      </c>
      <c r="AH133" s="142">
        <f>+W133+Y133+AA133+AC133+AE133</f>
        <v>8358</v>
      </c>
      <c r="AI133" s="142">
        <f>+X133+Z133+AB133+AD133+AG133</f>
        <v>3852</v>
      </c>
      <c r="AJ133" s="201"/>
      <c r="AK133" s="502"/>
      <c r="AL133" s="201"/>
      <c r="AM133" s="201"/>
      <c r="AN133" s="587"/>
      <c r="AO133" s="202"/>
      <c r="AQ133" s="501" t="s">
        <v>116</v>
      </c>
      <c r="AR133" s="31">
        <v>215</v>
      </c>
      <c r="AS133" s="31">
        <v>206</v>
      </c>
      <c r="AT133" s="31">
        <v>202</v>
      </c>
      <c r="AU133" s="31">
        <v>178</v>
      </c>
      <c r="AV133" s="31">
        <v>165</v>
      </c>
      <c r="AW133" s="496">
        <f t="shared" si="50"/>
        <v>966</v>
      </c>
      <c r="AX133" s="496"/>
      <c r="AY133" s="496"/>
      <c r="AZ133" s="345">
        <v>803</v>
      </c>
      <c r="BA133" s="345">
        <v>43</v>
      </c>
      <c r="BB133" s="345">
        <v>846</v>
      </c>
      <c r="BC133" s="477">
        <v>176</v>
      </c>
      <c r="BD133" s="75"/>
      <c r="BE133" s="187" t="s">
        <v>116</v>
      </c>
      <c r="BF133" s="186">
        <v>326</v>
      </c>
      <c r="BG133" s="186">
        <v>334</v>
      </c>
      <c r="BH133" s="186">
        <v>184</v>
      </c>
      <c r="BI133" s="186">
        <v>0</v>
      </c>
      <c r="BJ133" s="358">
        <f t="shared" si="51"/>
        <v>844</v>
      </c>
      <c r="BK133" s="358"/>
      <c r="BL133" s="241">
        <v>31</v>
      </c>
      <c r="BM133" s="240"/>
    </row>
    <row r="134" spans="1:65" s="74" customFormat="1" ht="10.5" customHeight="1">
      <c r="A134" s="185" t="s">
        <v>31</v>
      </c>
      <c r="B134" s="142"/>
      <c r="C134" s="142"/>
      <c r="D134" s="142"/>
      <c r="E134" s="142"/>
      <c r="F134" s="142"/>
      <c r="G134" s="142"/>
      <c r="H134" s="142"/>
      <c r="I134" s="142"/>
      <c r="J134" s="142"/>
      <c r="K134" s="346"/>
      <c r="L134" s="142"/>
      <c r="M134" s="142">
        <f>+B134+D134+F134+H134+J134</f>
        <v>0</v>
      </c>
      <c r="N134" s="142">
        <f>+C134+E134+G134+I134+L134</f>
        <v>0</v>
      </c>
      <c r="O134" s="142"/>
      <c r="P134" s="346"/>
      <c r="Q134" s="142"/>
      <c r="R134" s="142"/>
      <c r="S134" s="601"/>
      <c r="T134" s="188"/>
      <c r="U134" s="26"/>
      <c r="V134" s="203" t="s">
        <v>31</v>
      </c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502"/>
      <c r="AG134" s="201"/>
      <c r="AH134" s="142">
        <f>+W134+Y134+AA134+AC134+AE134</f>
        <v>0</v>
      </c>
      <c r="AI134" s="142">
        <f>+X134+Z134+AB134+AD134+AG134</f>
        <v>0</v>
      </c>
      <c r="AJ134" s="201"/>
      <c r="AK134" s="502"/>
      <c r="AL134" s="201"/>
      <c r="AM134" s="201"/>
      <c r="AN134" s="587"/>
      <c r="AO134" s="202"/>
      <c r="AQ134" s="494" t="s">
        <v>31</v>
      </c>
      <c r="AR134" s="345"/>
      <c r="AS134" s="345"/>
      <c r="AT134" s="345"/>
      <c r="AU134" s="345"/>
      <c r="AV134" s="345"/>
      <c r="AW134" s="496">
        <f t="shared" si="50"/>
        <v>0</v>
      </c>
      <c r="AX134" s="496"/>
      <c r="AY134" s="496"/>
      <c r="AZ134" s="345"/>
      <c r="BA134" s="345"/>
      <c r="BB134" s="345"/>
      <c r="BC134" s="477"/>
      <c r="BD134" s="75"/>
      <c r="BE134" s="228" t="s">
        <v>31</v>
      </c>
      <c r="BF134" s="186"/>
      <c r="BG134" s="186"/>
      <c r="BH134" s="186"/>
      <c r="BI134" s="186"/>
      <c r="BJ134" s="358">
        <f t="shared" si="51"/>
        <v>0</v>
      </c>
      <c r="BK134" s="358"/>
      <c r="BL134" s="239"/>
      <c r="BM134" s="240"/>
    </row>
    <row r="135" spans="1:65" s="74" customFormat="1" ht="13.5" customHeight="1">
      <c r="A135" s="187" t="s">
        <v>117</v>
      </c>
      <c r="B135" s="142">
        <v>3924</v>
      </c>
      <c r="C135" s="142">
        <v>1926</v>
      </c>
      <c r="D135" s="142">
        <v>1890</v>
      </c>
      <c r="E135" s="142">
        <v>836</v>
      </c>
      <c r="F135" s="142">
        <v>1215</v>
      </c>
      <c r="G135" s="142">
        <v>517</v>
      </c>
      <c r="H135" s="142">
        <v>596</v>
      </c>
      <c r="I135" s="142">
        <v>217</v>
      </c>
      <c r="J135" s="142">
        <v>423</v>
      </c>
      <c r="K135" s="346"/>
      <c r="L135" s="142">
        <v>170</v>
      </c>
      <c r="M135" s="142">
        <f>+B135+D135+F135+H135+J135</f>
        <v>8048</v>
      </c>
      <c r="N135" s="142">
        <f>+C135+E135+G135+I135+L135</f>
        <v>3666</v>
      </c>
      <c r="O135" s="142"/>
      <c r="P135" s="346"/>
      <c r="Q135" s="142"/>
      <c r="R135" s="142"/>
      <c r="S135" s="601"/>
      <c r="T135" s="188"/>
      <c r="U135" s="26"/>
      <c r="V135" s="206" t="s">
        <v>117</v>
      </c>
      <c r="W135" s="201">
        <v>1669</v>
      </c>
      <c r="X135" s="201">
        <v>805</v>
      </c>
      <c r="Y135" s="201">
        <v>645</v>
      </c>
      <c r="Z135" s="201">
        <v>281</v>
      </c>
      <c r="AA135" s="201">
        <v>356</v>
      </c>
      <c r="AB135" s="201">
        <v>166</v>
      </c>
      <c r="AC135" s="201">
        <v>140</v>
      </c>
      <c r="AD135" s="201">
        <v>50</v>
      </c>
      <c r="AE135" s="201">
        <v>80</v>
      </c>
      <c r="AF135" s="502"/>
      <c r="AG135" s="201">
        <v>34</v>
      </c>
      <c r="AH135" s="142">
        <f>+W135+Y135+AA135+AC135+AE135</f>
        <v>2890</v>
      </c>
      <c r="AI135" s="142">
        <f>+X135+Z135+AB135+AD135+AG135</f>
        <v>1336</v>
      </c>
      <c r="AJ135" s="201"/>
      <c r="AK135" s="502"/>
      <c r="AL135" s="201"/>
      <c r="AM135" s="201"/>
      <c r="AN135" s="587"/>
      <c r="AO135" s="202"/>
      <c r="AQ135" s="495" t="s">
        <v>117</v>
      </c>
      <c r="AR135" s="345">
        <v>83</v>
      </c>
      <c r="AS135" s="345">
        <v>77</v>
      </c>
      <c r="AT135" s="345">
        <v>62</v>
      </c>
      <c r="AU135" s="345">
        <v>42</v>
      </c>
      <c r="AV135" s="345">
        <v>21</v>
      </c>
      <c r="AW135" s="496">
        <f t="shared" si="50"/>
        <v>285</v>
      </c>
      <c r="AX135" s="496"/>
      <c r="AY135" s="496"/>
      <c r="AZ135" s="502">
        <v>163</v>
      </c>
      <c r="BA135" s="502">
        <v>22</v>
      </c>
      <c r="BB135" s="345">
        <v>185</v>
      </c>
      <c r="BC135" s="477">
        <v>88</v>
      </c>
      <c r="BD135" s="75"/>
      <c r="BE135" s="229" t="s">
        <v>117</v>
      </c>
      <c r="BF135" s="186">
        <v>62</v>
      </c>
      <c r="BG135" s="186">
        <v>80</v>
      </c>
      <c r="BH135" s="186">
        <v>30</v>
      </c>
      <c r="BI135" s="186">
        <v>1</v>
      </c>
      <c r="BJ135" s="358">
        <f t="shared" si="51"/>
        <v>173</v>
      </c>
      <c r="BK135" s="358"/>
      <c r="BL135" s="241">
        <v>5</v>
      </c>
      <c r="BM135" s="240">
        <v>2</v>
      </c>
    </row>
    <row r="136" spans="1:65" s="74" customFormat="1" ht="13.5" customHeight="1">
      <c r="A136" s="187" t="s">
        <v>118</v>
      </c>
      <c r="B136" s="142">
        <v>12472</v>
      </c>
      <c r="C136" s="142">
        <v>6048</v>
      </c>
      <c r="D136" s="142">
        <v>7384</v>
      </c>
      <c r="E136" s="142">
        <v>3569</v>
      </c>
      <c r="F136" s="142">
        <v>5553</v>
      </c>
      <c r="G136" s="142">
        <v>2746</v>
      </c>
      <c r="H136" s="142">
        <v>3145</v>
      </c>
      <c r="I136" s="142">
        <v>1498</v>
      </c>
      <c r="J136" s="142">
        <v>1630</v>
      </c>
      <c r="K136" s="346"/>
      <c r="L136" s="142">
        <v>810</v>
      </c>
      <c r="M136" s="142">
        <f>+B136+D136+F136+H136+J136</f>
        <v>30184</v>
      </c>
      <c r="N136" s="142">
        <f>+C136+E136+G136+I136+L136</f>
        <v>14671</v>
      </c>
      <c r="O136" s="142"/>
      <c r="P136" s="346"/>
      <c r="Q136" s="142"/>
      <c r="R136" s="142"/>
      <c r="S136" s="601"/>
      <c r="T136" s="188"/>
      <c r="V136" s="206" t="s">
        <v>118</v>
      </c>
      <c r="W136" s="201">
        <v>3431</v>
      </c>
      <c r="X136" s="201">
        <v>1663</v>
      </c>
      <c r="Y136" s="201">
        <v>1670</v>
      </c>
      <c r="Z136" s="201">
        <v>759</v>
      </c>
      <c r="AA136" s="201">
        <v>1466</v>
      </c>
      <c r="AB136" s="201">
        <v>701</v>
      </c>
      <c r="AC136" s="201">
        <v>714</v>
      </c>
      <c r="AD136" s="201">
        <v>317</v>
      </c>
      <c r="AE136" s="201">
        <v>87</v>
      </c>
      <c r="AF136" s="502"/>
      <c r="AG136" s="201">
        <v>38</v>
      </c>
      <c r="AH136" s="142">
        <f>+W136+Y136+AA136+AC136+AE136</f>
        <v>7368</v>
      </c>
      <c r="AI136" s="142">
        <f>+X136+Z136+AB136+AD136+AG136</f>
        <v>3478</v>
      </c>
      <c r="AJ136" s="201"/>
      <c r="AK136" s="502"/>
      <c r="AL136" s="201"/>
      <c r="AM136" s="201"/>
      <c r="AN136" s="587"/>
      <c r="AO136" s="202"/>
      <c r="AQ136" s="495" t="s">
        <v>118</v>
      </c>
      <c r="AR136" s="345">
        <v>252</v>
      </c>
      <c r="AS136" s="345">
        <v>228</v>
      </c>
      <c r="AT136" s="345">
        <v>179</v>
      </c>
      <c r="AU136" s="345">
        <v>130</v>
      </c>
      <c r="AV136" s="345">
        <v>80</v>
      </c>
      <c r="AW136" s="496">
        <f t="shared" si="50"/>
        <v>869</v>
      </c>
      <c r="AX136" s="496"/>
      <c r="AY136" s="496"/>
      <c r="AZ136" s="345">
        <v>575</v>
      </c>
      <c r="BA136" s="345">
        <v>83</v>
      </c>
      <c r="BB136" s="345">
        <v>658</v>
      </c>
      <c r="BC136" s="477">
        <v>285</v>
      </c>
      <c r="BD136" s="75"/>
      <c r="BE136" s="229" t="s">
        <v>118</v>
      </c>
      <c r="BF136" s="186">
        <v>235</v>
      </c>
      <c r="BG136" s="186">
        <v>263</v>
      </c>
      <c r="BH136" s="186">
        <v>190</v>
      </c>
      <c r="BI136" s="186">
        <v>1</v>
      </c>
      <c r="BJ136" s="358">
        <f t="shared" si="51"/>
        <v>689</v>
      </c>
      <c r="BK136" s="358"/>
      <c r="BL136" s="241">
        <v>39</v>
      </c>
      <c r="BM136" s="240">
        <v>6</v>
      </c>
    </row>
    <row r="137" spans="1:65" s="74" customFormat="1" ht="13.5" customHeight="1">
      <c r="A137" s="187" t="s">
        <v>305</v>
      </c>
      <c r="B137" s="142">
        <v>3790</v>
      </c>
      <c r="C137" s="142">
        <v>1882</v>
      </c>
      <c r="D137" s="142">
        <v>2892</v>
      </c>
      <c r="E137" s="142">
        <v>1439</v>
      </c>
      <c r="F137" s="142">
        <v>1977</v>
      </c>
      <c r="G137" s="142">
        <v>962</v>
      </c>
      <c r="H137" s="142">
        <v>1093</v>
      </c>
      <c r="I137" s="142">
        <v>506</v>
      </c>
      <c r="J137" s="142">
        <v>720</v>
      </c>
      <c r="K137" s="346"/>
      <c r="L137" s="142">
        <v>324</v>
      </c>
      <c r="M137" s="142">
        <f>+B137+D137+F137+H137+J137</f>
        <v>10472</v>
      </c>
      <c r="N137" s="142">
        <f>+C137+E137+G137+I137+L137</f>
        <v>5113</v>
      </c>
      <c r="O137" s="142"/>
      <c r="P137" s="346"/>
      <c r="Q137" s="142"/>
      <c r="R137" s="142"/>
      <c r="S137" s="601"/>
      <c r="T137" s="188"/>
      <c r="V137" s="206" t="s">
        <v>305</v>
      </c>
      <c r="W137" s="201">
        <v>142</v>
      </c>
      <c r="X137" s="201">
        <v>65</v>
      </c>
      <c r="Y137" s="201">
        <v>701</v>
      </c>
      <c r="Z137" s="201">
        <v>332</v>
      </c>
      <c r="AA137" s="201">
        <v>422</v>
      </c>
      <c r="AB137" s="201">
        <v>192</v>
      </c>
      <c r="AC137" s="201">
        <v>31</v>
      </c>
      <c r="AD137" s="201">
        <v>14</v>
      </c>
      <c r="AE137" s="201">
        <v>132</v>
      </c>
      <c r="AF137" s="502"/>
      <c r="AG137" s="201">
        <v>48</v>
      </c>
      <c r="AH137" s="142">
        <f>+W137+Y137+AA137+AC137+AE137</f>
        <v>1428</v>
      </c>
      <c r="AI137" s="142">
        <f>+X137+Z137+AB137+AD137+AG137</f>
        <v>651</v>
      </c>
      <c r="AJ137" s="201"/>
      <c r="AK137" s="502"/>
      <c r="AL137" s="201"/>
      <c r="AM137" s="201"/>
      <c r="AN137" s="587"/>
      <c r="AO137" s="202"/>
      <c r="AQ137" s="495" t="s">
        <v>305</v>
      </c>
      <c r="AR137" s="502">
        <v>133</v>
      </c>
      <c r="AS137" s="502">
        <v>129</v>
      </c>
      <c r="AT137" s="502">
        <v>116</v>
      </c>
      <c r="AU137" s="502">
        <v>94</v>
      </c>
      <c r="AV137" s="502">
        <v>69</v>
      </c>
      <c r="AW137" s="496">
        <f t="shared" si="50"/>
        <v>541</v>
      </c>
      <c r="AX137" s="496"/>
      <c r="AY137" s="496"/>
      <c r="AZ137" s="345">
        <v>237</v>
      </c>
      <c r="BA137" s="345">
        <v>24</v>
      </c>
      <c r="BB137" s="345">
        <v>261</v>
      </c>
      <c r="BC137" s="477">
        <v>131</v>
      </c>
      <c r="BD137" s="75"/>
      <c r="BE137" s="229" t="s">
        <v>305</v>
      </c>
      <c r="BF137" s="186">
        <v>75</v>
      </c>
      <c r="BG137" s="186">
        <v>131</v>
      </c>
      <c r="BH137" s="186">
        <v>66</v>
      </c>
      <c r="BI137" s="186">
        <v>0</v>
      </c>
      <c r="BJ137" s="358">
        <f t="shared" si="51"/>
        <v>272</v>
      </c>
      <c r="BK137" s="358"/>
      <c r="BL137" s="241">
        <v>6</v>
      </c>
      <c r="BM137" s="240">
        <v>4</v>
      </c>
    </row>
    <row r="138" spans="1:65" s="74" customFormat="1" ht="10.5" customHeight="1">
      <c r="A138" s="185" t="s">
        <v>32</v>
      </c>
      <c r="B138" s="142"/>
      <c r="C138" s="142"/>
      <c r="D138" s="142"/>
      <c r="E138" s="142"/>
      <c r="F138" s="142"/>
      <c r="G138" s="142"/>
      <c r="H138" s="142"/>
      <c r="I138" s="142"/>
      <c r="J138" s="142"/>
      <c r="K138" s="346"/>
      <c r="L138" s="142"/>
      <c r="M138" s="142">
        <f>+B138+D138+F138+H138+J138</f>
        <v>0</v>
      </c>
      <c r="N138" s="142">
        <f>+C138+E138+G138+I138+L138</f>
        <v>0</v>
      </c>
      <c r="O138" s="142"/>
      <c r="P138" s="346"/>
      <c r="Q138" s="142"/>
      <c r="R138" s="142"/>
      <c r="S138" s="601"/>
      <c r="T138" s="188"/>
      <c r="V138" s="203" t="s">
        <v>32</v>
      </c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502"/>
      <c r="AG138" s="201"/>
      <c r="AH138" s="142">
        <f>+W138+Y138+AA138+AC138+AE138</f>
        <v>0</v>
      </c>
      <c r="AI138" s="142">
        <f>+X138+Z138+AB138+AD138+AG138</f>
        <v>0</v>
      </c>
      <c r="AJ138" s="201"/>
      <c r="AK138" s="502"/>
      <c r="AL138" s="201"/>
      <c r="AM138" s="201"/>
      <c r="AN138" s="587"/>
      <c r="AO138" s="202"/>
      <c r="AQ138" s="494" t="s">
        <v>32</v>
      </c>
      <c r="AR138" s="345"/>
      <c r="AS138" s="345"/>
      <c r="AT138" s="345"/>
      <c r="AU138" s="345"/>
      <c r="AV138" s="345"/>
      <c r="AW138" s="496">
        <f t="shared" si="50"/>
        <v>0</v>
      </c>
      <c r="AX138" s="496"/>
      <c r="AY138" s="496"/>
      <c r="AZ138" s="345"/>
      <c r="BA138" s="345"/>
      <c r="BB138" s="345"/>
      <c r="BC138" s="477"/>
      <c r="BD138" s="75"/>
      <c r="BE138" s="228" t="s">
        <v>32</v>
      </c>
      <c r="BF138" s="186"/>
      <c r="BG138" s="186"/>
      <c r="BH138" s="186"/>
      <c r="BI138" s="186"/>
      <c r="BJ138" s="358">
        <f t="shared" si="51"/>
        <v>0</v>
      </c>
      <c r="BK138" s="358"/>
      <c r="BL138" s="239"/>
      <c r="BM138" s="240"/>
    </row>
    <row r="139" spans="1:65" s="74" customFormat="1" ht="13.5" customHeight="1">
      <c r="A139" s="187" t="s">
        <v>306</v>
      </c>
      <c r="B139" s="142">
        <v>11143</v>
      </c>
      <c r="C139" s="142">
        <v>5360</v>
      </c>
      <c r="D139" s="142">
        <v>10059</v>
      </c>
      <c r="E139" s="142">
        <v>4849</v>
      </c>
      <c r="F139" s="142">
        <v>9407</v>
      </c>
      <c r="G139" s="142">
        <v>4472</v>
      </c>
      <c r="H139" s="142">
        <v>7669</v>
      </c>
      <c r="I139" s="142">
        <v>3824</v>
      </c>
      <c r="J139" s="142">
        <v>5559</v>
      </c>
      <c r="K139" s="346"/>
      <c r="L139" s="142">
        <v>2863</v>
      </c>
      <c r="M139" s="142">
        <f>+B139+D139+F139+H139+J139</f>
        <v>43837</v>
      </c>
      <c r="N139" s="142">
        <f>+C139+E139+G139+I139+L139</f>
        <v>21368</v>
      </c>
      <c r="O139" s="142"/>
      <c r="P139" s="346"/>
      <c r="Q139" s="142"/>
      <c r="R139" s="142"/>
      <c r="S139" s="601"/>
      <c r="T139" s="188"/>
      <c r="V139" s="206" t="s">
        <v>306</v>
      </c>
      <c r="W139" s="201">
        <v>2175</v>
      </c>
      <c r="X139" s="201">
        <v>948</v>
      </c>
      <c r="Y139" s="201">
        <v>2404</v>
      </c>
      <c r="Z139" s="201">
        <v>968</v>
      </c>
      <c r="AA139" s="201">
        <v>2495</v>
      </c>
      <c r="AB139" s="201">
        <v>1001</v>
      </c>
      <c r="AC139" s="201">
        <v>1432</v>
      </c>
      <c r="AD139" s="201">
        <v>646</v>
      </c>
      <c r="AE139" s="201">
        <v>687</v>
      </c>
      <c r="AF139" s="502"/>
      <c r="AG139" s="201">
        <v>317</v>
      </c>
      <c r="AH139" s="142">
        <f>+W139+Y139+AA139+AC139+AE139</f>
        <v>9193</v>
      </c>
      <c r="AI139" s="142">
        <f>+X139+Z139+AB139+AD139+AG139</f>
        <v>3880</v>
      </c>
      <c r="AJ139" s="201"/>
      <c r="AK139" s="502"/>
      <c r="AL139" s="201"/>
      <c r="AM139" s="201"/>
      <c r="AN139" s="587"/>
      <c r="AO139" s="202"/>
      <c r="AQ139" s="495" t="s">
        <v>306</v>
      </c>
      <c r="AR139" s="31">
        <v>278</v>
      </c>
      <c r="AS139" s="31">
        <v>280</v>
      </c>
      <c r="AT139" s="31">
        <v>279</v>
      </c>
      <c r="AU139" s="31">
        <v>270</v>
      </c>
      <c r="AV139" s="31">
        <v>262</v>
      </c>
      <c r="AW139" s="496">
        <f t="shared" si="50"/>
        <v>1369</v>
      </c>
      <c r="AX139" s="496"/>
      <c r="AY139" s="496"/>
      <c r="AZ139" s="345">
        <v>886</v>
      </c>
      <c r="BA139" s="345">
        <v>67</v>
      </c>
      <c r="BB139" s="345">
        <v>953</v>
      </c>
      <c r="BC139" s="477">
        <v>248</v>
      </c>
      <c r="BD139" s="75"/>
      <c r="BE139" s="229" t="s">
        <v>306</v>
      </c>
      <c r="BF139" s="186">
        <v>346</v>
      </c>
      <c r="BG139" s="186">
        <v>470</v>
      </c>
      <c r="BH139" s="186">
        <v>240</v>
      </c>
      <c r="BI139" s="186">
        <v>0</v>
      </c>
      <c r="BJ139" s="358">
        <f t="shared" si="51"/>
        <v>1056</v>
      </c>
      <c r="BK139" s="358"/>
      <c r="BL139" s="241">
        <v>45</v>
      </c>
      <c r="BM139" s="240">
        <v>8</v>
      </c>
    </row>
    <row r="140" spans="1:65" s="74" customFormat="1" ht="13.5" customHeight="1">
      <c r="A140" s="187" t="s">
        <v>121</v>
      </c>
      <c r="B140" s="142">
        <v>9861</v>
      </c>
      <c r="C140" s="142">
        <v>4656</v>
      </c>
      <c r="D140" s="142">
        <v>7920</v>
      </c>
      <c r="E140" s="142">
        <v>3795</v>
      </c>
      <c r="F140" s="142">
        <v>7050</v>
      </c>
      <c r="G140" s="142">
        <v>3375</v>
      </c>
      <c r="H140" s="142">
        <v>5698</v>
      </c>
      <c r="I140" s="142">
        <v>2814</v>
      </c>
      <c r="J140" s="142">
        <v>3760</v>
      </c>
      <c r="K140" s="346"/>
      <c r="L140" s="142">
        <v>1965</v>
      </c>
      <c r="M140" s="142">
        <f>+B140+D140+F140+H140+J140</f>
        <v>34289</v>
      </c>
      <c r="N140" s="142">
        <f>+C140+E140+G140+I140+L140</f>
        <v>16605</v>
      </c>
      <c r="O140" s="142"/>
      <c r="P140" s="346"/>
      <c r="Q140" s="142"/>
      <c r="R140" s="142"/>
      <c r="S140" s="601"/>
      <c r="T140" s="188"/>
      <c r="V140" s="206" t="s">
        <v>121</v>
      </c>
      <c r="W140" s="192">
        <v>2192</v>
      </c>
      <c r="X140" s="192">
        <v>930</v>
      </c>
      <c r="Y140" s="192">
        <v>1841</v>
      </c>
      <c r="Z140" s="192">
        <v>774</v>
      </c>
      <c r="AA140" s="192">
        <v>1661</v>
      </c>
      <c r="AB140" s="192">
        <v>707</v>
      </c>
      <c r="AC140" s="192">
        <v>1288</v>
      </c>
      <c r="AD140" s="192">
        <v>615</v>
      </c>
      <c r="AE140" s="192">
        <v>363</v>
      </c>
      <c r="AF140" s="345"/>
      <c r="AG140" s="192">
        <v>185</v>
      </c>
      <c r="AH140" s="142">
        <f>+W140+Y140+AA140+AC140+AE140</f>
        <v>7345</v>
      </c>
      <c r="AI140" s="142">
        <f>+X140+Z140+AB140+AD140+AG140</f>
        <v>3211</v>
      </c>
      <c r="AJ140" s="192"/>
      <c r="AK140" s="345"/>
      <c r="AL140" s="192"/>
      <c r="AM140" s="192"/>
      <c r="AN140" s="590"/>
      <c r="AO140" s="193"/>
      <c r="AQ140" s="495" t="s">
        <v>121</v>
      </c>
      <c r="AR140" s="31">
        <v>209</v>
      </c>
      <c r="AS140" s="31">
        <v>202</v>
      </c>
      <c r="AT140" s="31">
        <v>201</v>
      </c>
      <c r="AU140" s="31">
        <v>194</v>
      </c>
      <c r="AV140" s="31">
        <v>186</v>
      </c>
      <c r="AW140" s="496">
        <f t="shared" si="50"/>
        <v>992</v>
      </c>
      <c r="AX140" s="496"/>
      <c r="AY140" s="496"/>
      <c r="AZ140" s="345">
        <v>626</v>
      </c>
      <c r="BA140" s="345">
        <v>53</v>
      </c>
      <c r="BB140" s="345">
        <v>679</v>
      </c>
      <c r="BC140" s="477">
        <v>175</v>
      </c>
      <c r="BD140" s="75"/>
      <c r="BE140" s="229" t="s">
        <v>121</v>
      </c>
      <c r="BF140" s="186">
        <v>203</v>
      </c>
      <c r="BG140" s="186">
        <v>387</v>
      </c>
      <c r="BH140" s="186">
        <v>172</v>
      </c>
      <c r="BI140" s="186">
        <v>0</v>
      </c>
      <c r="BJ140" s="358">
        <f t="shared" si="51"/>
        <v>762</v>
      </c>
      <c r="BK140" s="358"/>
      <c r="BL140" s="241">
        <v>22</v>
      </c>
      <c r="BM140" s="240">
        <v>2</v>
      </c>
    </row>
    <row r="141" spans="1:65" s="74" customFormat="1" ht="13.5" customHeight="1">
      <c r="A141" s="187" t="s">
        <v>122</v>
      </c>
      <c r="B141" s="142">
        <v>9730</v>
      </c>
      <c r="C141" s="142">
        <v>4636</v>
      </c>
      <c r="D141" s="142">
        <v>7755</v>
      </c>
      <c r="E141" s="142">
        <v>3783</v>
      </c>
      <c r="F141" s="142">
        <v>6933</v>
      </c>
      <c r="G141" s="142">
        <v>3412</v>
      </c>
      <c r="H141" s="142">
        <v>5412</v>
      </c>
      <c r="I141" s="142">
        <v>2625</v>
      </c>
      <c r="J141" s="142">
        <v>3991</v>
      </c>
      <c r="K141" s="346"/>
      <c r="L141" s="142">
        <v>2025</v>
      </c>
      <c r="M141" s="142">
        <f>+B141+D141+F141+H141+J141</f>
        <v>33821</v>
      </c>
      <c r="N141" s="142">
        <f>+C141+E141+G141+I141+L141</f>
        <v>16481</v>
      </c>
      <c r="O141" s="142"/>
      <c r="P141" s="346"/>
      <c r="Q141" s="142"/>
      <c r="R141" s="142"/>
      <c r="S141" s="601"/>
      <c r="T141" s="188"/>
      <c r="V141" s="206" t="s">
        <v>122</v>
      </c>
      <c r="W141" s="201">
        <v>1159</v>
      </c>
      <c r="X141" s="201">
        <v>508</v>
      </c>
      <c r="Y141" s="201">
        <v>1705</v>
      </c>
      <c r="Z141" s="201">
        <v>737</v>
      </c>
      <c r="AA141" s="201">
        <v>1630</v>
      </c>
      <c r="AB141" s="201">
        <v>685</v>
      </c>
      <c r="AC141" s="201">
        <v>853</v>
      </c>
      <c r="AD141" s="201">
        <v>362</v>
      </c>
      <c r="AE141" s="201">
        <v>466</v>
      </c>
      <c r="AF141" s="502"/>
      <c r="AG141" s="201">
        <v>206</v>
      </c>
      <c r="AH141" s="142">
        <f>+W141+Y141+AA141+AC141+AE141</f>
        <v>5813</v>
      </c>
      <c r="AI141" s="142">
        <f>+X141+Z141+AB141+AD141+AG141</f>
        <v>2498</v>
      </c>
      <c r="AJ141" s="201"/>
      <c r="AK141" s="502"/>
      <c r="AL141" s="201"/>
      <c r="AM141" s="201"/>
      <c r="AN141" s="587"/>
      <c r="AO141" s="202"/>
      <c r="AQ141" s="495" t="s">
        <v>122</v>
      </c>
      <c r="AR141" s="31">
        <v>207</v>
      </c>
      <c r="AS141" s="31">
        <v>195</v>
      </c>
      <c r="AT141" s="31">
        <v>193</v>
      </c>
      <c r="AU141" s="31">
        <v>183</v>
      </c>
      <c r="AV141" s="31">
        <v>177</v>
      </c>
      <c r="AW141" s="496">
        <f t="shared" si="50"/>
        <v>955</v>
      </c>
      <c r="AX141" s="496"/>
      <c r="AY141" s="496"/>
      <c r="AZ141" s="345">
        <v>680</v>
      </c>
      <c r="BA141" s="345">
        <v>32</v>
      </c>
      <c r="BB141" s="345">
        <v>712</v>
      </c>
      <c r="BC141" s="477">
        <v>169</v>
      </c>
      <c r="BD141" s="75"/>
      <c r="BE141" s="229" t="s">
        <v>122</v>
      </c>
      <c r="BF141" s="186">
        <v>824</v>
      </c>
      <c r="BG141" s="186">
        <v>419</v>
      </c>
      <c r="BH141" s="186">
        <v>151</v>
      </c>
      <c r="BI141" s="186">
        <v>6</v>
      </c>
      <c r="BJ141" s="358">
        <f t="shared" si="51"/>
        <v>1400</v>
      </c>
      <c r="BK141" s="358"/>
      <c r="BL141" s="241">
        <v>29</v>
      </c>
      <c r="BM141" s="240">
        <v>7</v>
      </c>
    </row>
    <row r="142" spans="1:65" s="74" customFormat="1" ht="11.25" customHeight="1">
      <c r="A142" s="185" t="s">
        <v>33</v>
      </c>
      <c r="B142" s="142"/>
      <c r="C142" s="142"/>
      <c r="D142" s="142"/>
      <c r="E142" s="142"/>
      <c r="F142" s="142"/>
      <c r="G142" s="142"/>
      <c r="H142" s="142"/>
      <c r="I142" s="142"/>
      <c r="J142" s="142"/>
      <c r="K142" s="346"/>
      <c r="L142" s="142"/>
      <c r="M142" s="142">
        <f>+B142+D142+F142+H142+J142</f>
        <v>0</v>
      </c>
      <c r="N142" s="142">
        <f>+C142+E142+G142+I142+L142</f>
        <v>0</v>
      </c>
      <c r="O142" s="142"/>
      <c r="P142" s="346"/>
      <c r="Q142" s="142"/>
      <c r="R142" s="142"/>
      <c r="S142" s="601"/>
      <c r="T142" s="188"/>
      <c r="V142" s="203" t="s">
        <v>33</v>
      </c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502"/>
      <c r="AG142" s="201"/>
      <c r="AH142" s="142">
        <f>+W142+Y142+AA142+AC142+AE142</f>
        <v>0</v>
      </c>
      <c r="AI142" s="142">
        <f>+X142+Z142+AB142+AD142+AG142</f>
        <v>0</v>
      </c>
      <c r="AJ142" s="201"/>
      <c r="AK142" s="502"/>
      <c r="AL142" s="201"/>
      <c r="AM142" s="201"/>
      <c r="AN142" s="587"/>
      <c r="AO142" s="202"/>
      <c r="AQ142" s="494" t="s">
        <v>33</v>
      </c>
      <c r="AR142" s="345"/>
      <c r="AS142" s="345"/>
      <c r="AT142" s="345"/>
      <c r="AU142" s="345"/>
      <c r="AV142" s="345"/>
      <c r="AW142" s="496">
        <f t="shared" si="50"/>
        <v>0</v>
      </c>
      <c r="AX142" s="496"/>
      <c r="AY142" s="496"/>
      <c r="AZ142" s="345"/>
      <c r="BA142" s="345"/>
      <c r="BB142" s="345"/>
      <c r="BC142" s="477"/>
      <c r="BD142" s="75"/>
      <c r="BE142" s="228" t="s">
        <v>33</v>
      </c>
      <c r="BF142" s="186"/>
      <c r="BG142" s="186"/>
      <c r="BH142" s="186"/>
      <c r="BI142" s="186"/>
      <c r="BJ142" s="358">
        <f t="shared" si="51"/>
        <v>0</v>
      </c>
      <c r="BK142" s="358"/>
      <c r="BL142" s="239"/>
      <c r="BM142" s="240"/>
    </row>
    <row r="143" spans="1:65" s="74" customFormat="1" ht="13.5" customHeight="1">
      <c r="A143" s="187" t="s">
        <v>196</v>
      </c>
      <c r="B143" s="142">
        <v>1918</v>
      </c>
      <c r="C143" s="142">
        <v>935</v>
      </c>
      <c r="D143" s="142">
        <v>1117</v>
      </c>
      <c r="E143" s="142">
        <v>547</v>
      </c>
      <c r="F143" s="142">
        <v>661</v>
      </c>
      <c r="G143" s="142">
        <v>311</v>
      </c>
      <c r="H143" s="142">
        <v>380</v>
      </c>
      <c r="I143" s="142">
        <v>186</v>
      </c>
      <c r="J143" s="142">
        <v>200</v>
      </c>
      <c r="K143" s="346"/>
      <c r="L143" s="142">
        <v>74</v>
      </c>
      <c r="M143" s="142">
        <f>+B143+D143+F143+H143+J143</f>
        <v>4276</v>
      </c>
      <c r="N143" s="142">
        <f>+C143+E143+G143+I143+L143</f>
        <v>2053</v>
      </c>
      <c r="O143" s="142"/>
      <c r="P143" s="346"/>
      <c r="Q143" s="142"/>
      <c r="R143" s="142"/>
      <c r="S143" s="601"/>
      <c r="T143" s="188"/>
      <c r="V143" s="206" t="s">
        <v>196</v>
      </c>
      <c r="W143" s="201">
        <v>60</v>
      </c>
      <c r="X143" s="201">
        <v>30</v>
      </c>
      <c r="Y143" s="201">
        <v>234</v>
      </c>
      <c r="Z143" s="201">
        <v>112</v>
      </c>
      <c r="AA143" s="201">
        <v>168</v>
      </c>
      <c r="AB143" s="201">
        <v>85</v>
      </c>
      <c r="AC143" s="201">
        <v>35</v>
      </c>
      <c r="AD143" s="201">
        <v>15</v>
      </c>
      <c r="AE143" s="201">
        <v>39</v>
      </c>
      <c r="AF143" s="502"/>
      <c r="AG143" s="201">
        <v>15</v>
      </c>
      <c r="AH143" s="142">
        <f>+W143+Y143+AA143+AC143+AE143</f>
        <v>536</v>
      </c>
      <c r="AI143" s="142">
        <f>+X143+Z143+AB143+AD143+AG143</f>
        <v>257</v>
      </c>
      <c r="AJ143" s="201"/>
      <c r="AK143" s="502"/>
      <c r="AL143" s="201"/>
      <c r="AM143" s="201"/>
      <c r="AN143" s="587"/>
      <c r="AO143" s="202"/>
      <c r="AQ143" s="495" t="s">
        <v>196</v>
      </c>
      <c r="AR143" s="31">
        <v>49</v>
      </c>
      <c r="AS143" s="31">
        <v>47</v>
      </c>
      <c r="AT143" s="31">
        <v>43</v>
      </c>
      <c r="AU143" s="31">
        <v>32</v>
      </c>
      <c r="AV143" s="31">
        <v>17</v>
      </c>
      <c r="AW143" s="496">
        <f t="shared" si="50"/>
        <v>188</v>
      </c>
      <c r="AX143" s="496"/>
      <c r="AY143" s="496"/>
      <c r="AZ143" s="345">
        <v>38</v>
      </c>
      <c r="BA143" s="345">
        <v>35</v>
      </c>
      <c r="BB143" s="345">
        <v>73</v>
      </c>
      <c r="BC143" s="477">
        <v>46</v>
      </c>
      <c r="BD143" s="75"/>
      <c r="BE143" s="229" t="s">
        <v>196</v>
      </c>
      <c r="BF143" s="186">
        <v>28</v>
      </c>
      <c r="BG143" s="186">
        <v>52</v>
      </c>
      <c r="BH143" s="186">
        <v>11</v>
      </c>
      <c r="BI143" s="186">
        <v>0</v>
      </c>
      <c r="BJ143" s="358">
        <f t="shared" si="51"/>
        <v>91</v>
      </c>
      <c r="BK143" s="358"/>
      <c r="BL143" s="241">
        <v>6</v>
      </c>
      <c r="BM143" s="240">
        <v>2</v>
      </c>
    </row>
    <row r="144" spans="1:65" ht="13.5" customHeight="1">
      <c r="A144" s="187" t="s">
        <v>123</v>
      </c>
      <c r="B144" s="142">
        <v>2808</v>
      </c>
      <c r="C144" s="142">
        <v>1354</v>
      </c>
      <c r="D144" s="142">
        <v>1566</v>
      </c>
      <c r="E144" s="142">
        <v>800</v>
      </c>
      <c r="F144" s="142">
        <v>1082</v>
      </c>
      <c r="G144" s="142">
        <v>532</v>
      </c>
      <c r="H144" s="142">
        <v>556</v>
      </c>
      <c r="I144" s="142">
        <v>277</v>
      </c>
      <c r="J144" s="142">
        <v>406</v>
      </c>
      <c r="K144" s="346"/>
      <c r="L144" s="142">
        <v>188</v>
      </c>
      <c r="M144" s="142">
        <f>+B144+D144+F144+H144+J144</f>
        <v>6418</v>
      </c>
      <c r="N144" s="142">
        <f>+C144+E144+G144+I144+L144</f>
        <v>3151</v>
      </c>
      <c r="O144" s="142"/>
      <c r="P144" s="346"/>
      <c r="Q144" s="142"/>
      <c r="R144" s="142"/>
      <c r="S144" s="601"/>
      <c r="T144" s="188"/>
      <c r="V144" s="206" t="s">
        <v>123</v>
      </c>
      <c r="W144" s="201">
        <v>738</v>
      </c>
      <c r="X144" s="201">
        <v>373</v>
      </c>
      <c r="Y144" s="201">
        <v>428</v>
      </c>
      <c r="Z144" s="201">
        <v>213</v>
      </c>
      <c r="AA144" s="201">
        <v>292</v>
      </c>
      <c r="AB144" s="201">
        <v>137</v>
      </c>
      <c r="AC144" s="201">
        <v>102</v>
      </c>
      <c r="AD144" s="201">
        <v>43</v>
      </c>
      <c r="AE144" s="201">
        <v>45</v>
      </c>
      <c r="AF144" s="502"/>
      <c r="AG144" s="201">
        <v>16</v>
      </c>
      <c r="AH144" s="142">
        <f>+W144+Y144+AA144+AC144+AE144</f>
        <v>1605</v>
      </c>
      <c r="AI144" s="142">
        <f>+X144+Z144+AB144+AD144+AG144</f>
        <v>782</v>
      </c>
      <c r="AJ144" s="201"/>
      <c r="AK144" s="502"/>
      <c r="AL144" s="201"/>
      <c r="AM144" s="201"/>
      <c r="AN144" s="587"/>
      <c r="AO144" s="202"/>
      <c r="AQ144" s="495" t="s">
        <v>123</v>
      </c>
      <c r="AR144" s="31">
        <v>56</v>
      </c>
      <c r="AS144" s="31">
        <v>50</v>
      </c>
      <c r="AT144" s="31">
        <v>38</v>
      </c>
      <c r="AU144" s="31">
        <v>25</v>
      </c>
      <c r="AV144" s="31">
        <v>24</v>
      </c>
      <c r="AW144" s="496">
        <f t="shared" si="50"/>
        <v>193</v>
      </c>
      <c r="AX144" s="496"/>
      <c r="AY144" s="496"/>
      <c r="AZ144" s="345">
        <v>75</v>
      </c>
      <c r="BA144" s="345">
        <v>27</v>
      </c>
      <c r="BB144" s="345">
        <v>102</v>
      </c>
      <c r="BC144" s="477">
        <v>42</v>
      </c>
      <c r="BD144" s="75"/>
      <c r="BE144" s="229" t="s">
        <v>123</v>
      </c>
      <c r="BF144" s="186">
        <v>33</v>
      </c>
      <c r="BG144" s="186">
        <v>65</v>
      </c>
      <c r="BH144" s="186">
        <v>49</v>
      </c>
      <c r="BI144" s="186">
        <v>0</v>
      </c>
      <c r="BJ144" s="358">
        <f t="shared" si="51"/>
        <v>147</v>
      </c>
      <c r="BK144" s="358"/>
      <c r="BL144" s="241">
        <v>20</v>
      </c>
      <c r="BM144" s="240">
        <v>3</v>
      </c>
    </row>
    <row r="145" spans="1:65" ht="13.5" customHeight="1">
      <c r="A145" s="187" t="s">
        <v>124</v>
      </c>
      <c r="B145" s="142">
        <v>3079</v>
      </c>
      <c r="C145" s="142">
        <v>1561</v>
      </c>
      <c r="D145" s="142">
        <v>1658</v>
      </c>
      <c r="E145" s="142">
        <v>809</v>
      </c>
      <c r="F145" s="142">
        <v>1065</v>
      </c>
      <c r="G145" s="142">
        <v>562</v>
      </c>
      <c r="H145" s="142">
        <v>520</v>
      </c>
      <c r="I145" s="142">
        <v>266</v>
      </c>
      <c r="J145" s="142">
        <v>350</v>
      </c>
      <c r="K145" s="346"/>
      <c r="L145" s="142">
        <v>166</v>
      </c>
      <c r="M145" s="142">
        <f>+B145+D145+F145+H145+J145</f>
        <v>6672</v>
      </c>
      <c r="N145" s="142">
        <f>+C145+E145+G145+I145+L145</f>
        <v>3364</v>
      </c>
      <c r="O145" s="142"/>
      <c r="P145" s="346"/>
      <c r="Q145" s="142"/>
      <c r="R145" s="142"/>
      <c r="S145" s="601"/>
      <c r="T145" s="188"/>
      <c r="V145" s="206" t="s">
        <v>124</v>
      </c>
      <c r="W145" s="201">
        <v>891</v>
      </c>
      <c r="X145" s="201">
        <v>459</v>
      </c>
      <c r="Y145" s="201">
        <v>375</v>
      </c>
      <c r="Z145" s="201">
        <v>189</v>
      </c>
      <c r="AA145" s="201">
        <v>221</v>
      </c>
      <c r="AB145" s="201">
        <v>118</v>
      </c>
      <c r="AC145" s="201">
        <v>120</v>
      </c>
      <c r="AD145" s="201">
        <v>55</v>
      </c>
      <c r="AE145" s="201">
        <v>75</v>
      </c>
      <c r="AF145" s="502"/>
      <c r="AG145" s="201">
        <v>23</v>
      </c>
      <c r="AH145" s="142">
        <f>+W145+Y145+AA145+AC145+AE145</f>
        <v>1682</v>
      </c>
      <c r="AI145" s="142">
        <f>+X145+Z145+AB145+AD145+AG145</f>
        <v>844</v>
      </c>
      <c r="AJ145" s="201"/>
      <c r="AK145" s="502"/>
      <c r="AL145" s="201"/>
      <c r="AM145" s="201"/>
      <c r="AN145" s="587"/>
      <c r="AO145" s="202"/>
      <c r="AQ145" s="495" t="s">
        <v>124</v>
      </c>
      <c r="AR145" s="31">
        <v>70</v>
      </c>
      <c r="AS145" s="31">
        <v>66</v>
      </c>
      <c r="AT145" s="31">
        <v>57</v>
      </c>
      <c r="AU145" s="31">
        <v>40</v>
      </c>
      <c r="AV145" s="31">
        <v>29</v>
      </c>
      <c r="AW145" s="496">
        <f t="shared" si="50"/>
        <v>262</v>
      </c>
      <c r="AX145" s="496"/>
      <c r="AY145" s="496"/>
      <c r="AZ145" s="345">
        <v>79</v>
      </c>
      <c r="BA145" s="345">
        <v>32</v>
      </c>
      <c r="BB145" s="345">
        <v>111</v>
      </c>
      <c r="BC145" s="477">
        <v>61</v>
      </c>
      <c r="BD145" s="75"/>
      <c r="BE145" s="229" t="s">
        <v>124</v>
      </c>
      <c r="BF145" s="186">
        <v>40</v>
      </c>
      <c r="BG145" s="186">
        <v>58</v>
      </c>
      <c r="BH145" s="186">
        <v>32</v>
      </c>
      <c r="BI145" s="186">
        <v>0</v>
      </c>
      <c r="BJ145" s="358">
        <f t="shared" si="51"/>
        <v>130</v>
      </c>
      <c r="BK145" s="358"/>
      <c r="BL145" s="241">
        <v>9</v>
      </c>
      <c r="BM145" s="240">
        <v>1</v>
      </c>
    </row>
    <row r="146" spans="1:65" ht="13.5" customHeight="1">
      <c r="A146" s="187" t="s">
        <v>307</v>
      </c>
      <c r="B146" s="142">
        <v>4751</v>
      </c>
      <c r="C146" s="142">
        <v>2336</v>
      </c>
      <c r="D146" s="142">
        <v>2939</v>
      </c>
      <c r="E146" s="142">
        <v>1463</v>
      </c>
      <c r="F146" s="142">
        <v>2045</v>
      </c>
      <c r="G146" s="142">
        <v>1028</v>
      </c>
      <c r="H146" s="142">
        <v>1301</v>
      </c>
      <c r="I146" s="142">
        <v>653</v>
      </c>
      <c r="J146" s="142">
        <v>811</v>
      </c>
      <c r="K146" s="346"/>
      <c r="L146" s="142">
        <v>403</v>
      </c>
      <c r="M146" s="142">
        <f>+B146+D146+F146+H146+J146</f>
        <v>11847</v>
      </c>
      <c r="N146" s="142">
        <f>+C146+E146+G146+I146+L146</f>
        <v>5883</v>
      </c>
      <c r="O146" s="142"/>
      <c r="P146" s="346"/>
      <c r="Q146" s="142"/>
      <c r="R146" s="142"/>
      <c r="S146" s="601"/>
      <c r="T146" s="188"/>
      <c r="V146" s="206" t="s">
        <v>307</v>
      </c>
      <c r="W146" s="192">
        <v>1066</v>
      </c>
      <c r="X146" s="192">
        <v>494</v>
      </c>
      <c r="Y146" s="192">
        <v>654</v>
      </c>
      <c r="Z146" s="192">
        <v>308</v>
      </c>
      <c r="AA146" s="192">
        <v>552</v>
      </c>
      <c r="AB146" s="192">
        <v>278</v>
      </c>
      <c r="AC146" s="192">
        <v>234</v>
      </c>
      <c r="AD146" s="192">
        <v>105</v>
      </c>
      <c r="AE146" s="192">
        <v>80</v>
      </c>
      <c r="AF146" s="345"/>
      <c r="AG146" s="192">
        <v>42</v>
      </c>
      <c r="AH146" s="142">
        <f>+W146+Y146+AA146+AC146+AE146</f>
        <v>2586</v>
      </c>
      <c r="AI146" s="142">
        <f>+X146+Z146+AB146+AD146+AG146</f>
        <v>1227</v>
      </c>
      <c r="AJ146" s="192"/>
      <c r="AK146" s="345"/>
      <c r="AL146" s="192"/>
      <c r="AM146" s="192"/>
      <c r="AN146" s="590"/>
      <c r="AO146" s="193"/>
      <c r="AQ146" s="495" t="s">
        <v>307</v>
      </c>
      <c r="AR146" s="31">
        <v>103</v>
      </c>
      <c r="AS146" s="31">
        <v>97</v>
      </c>
      <c r="AT146" s="31">
        <v>80</v>
      </c>
      <c r="AU146" s="31">
        <v>63</v>
      </c>
      <c r="AV146" s="31">
        <v>51</v>
      </c>
      <c r="AW146" s="496">
        <f t="shared" si="50"/>
        <v>394</v>
      </c>
      <c r="AX146" s="496"/>
      <c r="AY146" s="496"/>
      <c r="AZ146" s="345">
        <v>178</v>
      </c>
      <c r="BA146" s="345">
        <v>132</v>
      </c>
      <c r="BB146" s="345">
        <v>310</v>
      </c>
      <c r="BC146" s="477">
        <v>109</v>
      </c>
      <c r="BD146" s="75"/>
      <c r="BE146" s="229" t="s">
        <v>307</v>
      </c>
      <c r="BF146" s="186">
        <v>96</v>
      </c>
      <c r="BG146" s="186">
        <v>133</v>
      </c>
      <c r="BH146" s="186">
        <v>26</v>
      </c>
      <c r="BI146" s="186">
        <v>5</v>
      </c>
      <c r="BJ146" s="358">
        <f t="shared" si="51"/>
        <v>260</v>
      </c>
      <c r="BK146" s="358"/>
      <c r="BL146" s="241">
        <v>22</v>
      </c>
      <c r="BM146" s="240">
        <v>8</v>
      </c>
    </row>
    <row r="147" spans="1:65" ht="13.5" customHeight="1" thickBot="1">
      <c r="A147" s="189" t="s">
        <v>308</v>
      </c>
      <c r="B147" s="190">
        <v>1520</v>
      </c>
      <c r="C147" s="190">
        <v>726</v>
      </c>
      <c r="D147" s="190">
        <v>958</v>
      </c>
      <c r="E147" s="190">
        <v>465</v>
      </c>
      <c r="F147" s="190">
        <v>532</v>
      </c>
      <c r="G147" s="190">
        <v>267</v>
      </c>
      <c r="H147" s="190">
        <v>248</v>
      </c>
      <c r="I147" s="190">
        <v>118</v>
      </c>
      <c r="J147" s="190">
        <v>114</v>
      </c>
      <c r="K147" s="507"/>
      <c r="L147" s="190">
        <v>54</v>
      </c>
      <c r="M147" s="190">
        <f>+B147+D147+F147+H147+J147</f>
        <v>3372</v>
      </c>
      <c r="N147" s="190">
        <f>+C147+E147+G147+I147+L147</f>
        <v>1630</v>
      </c>
      <c r="O147" s="190"/>
      <c r="P147" s="507"/>
      <c r="Q147" s="190"/>
      <c r="R147" s="190"/>
      <c r="S147" s="602"/>
      <c r="T147" s="191"/>
      <c r="V147" s="208" t="s">
        <v>308</v>
      </c>
      <c r="W147" s="219">
        <v>384</v>
      </c>
      <c r="X147" s="219">
        <v>174</v>
      </c>
      <c r="Y147" s="219">
        <v>188</v>
      </c>
      <c r="Z147" s="219">
        <v>91</v>
      </c>
      <c r="AA147" s="219">
        <v>87</v>
      </c>
      <c r="AB147" s="219">
        <v>47</v>
      </c>
      <c r="AC147" s="219">
        <v>36</v>
      </c>
      <c r="AD147" s="219">
        <v>11</v>
      </c>
      <c r="AE147" s="219">
        <v>33</v>
      </c>
      <c r="AF147" s="598"/>
      <c r="AG147" s="219">
        <v>14</v>
      </c>
      <c r="AH147" s="190">
        <f>+W147+Y147+AA147+AC147+AE147</f>
        <v>728</v>
      </c>
      <c r="AI147" s="190">
        <f>+X147+Z147+AB147+AD147+AG147</f>
        <v>337</v>
      </c>
      <c r="AJ147" s="219"/>
      <c r="AK147" s="598"/>
      <c r="AL147" s="219"/>
      <c r="AM147" s="219"/>
      <c r="AN147" s="592"/>
      <c r="AO147" s="220"/>
      <c r="AQ147" s="237" t="s">
        <v>308</v>
      </c>
      <c r="AR147" s="238">
        <v>44</v>
      </c>
      <c r="AS147" s="238">
        <v>41</v>
      </c>
      <c r="AT147" s="238">
        <v>33</v>
      </c>
      <c r="AU147" s="238">
        <v>22</v>
      </c>
      <c r="AV147" s="238">
        <v>14</v>
      </c>
      <c r="AW147" s="503">
        <f t="shared" si="50"/>
        <v>154</v>
      </c>
      <c r="AX147" s="503"/>
      <c r="AY147" s="503"/>
      <c r="AZ147" s="504">
        <v>33</v>
      </c>
      <c r="BA147" s="504">
        <v>26</v>
      </c>
      <c r="BB147" s="504">
        <v>59</v>
      </c>
      <c r="BC147" s="505">
        <v>39</v>
      </c>
      <c r="BD147" s="75"/>
      <c r="BE147" s="237" t="s">
        <v>308</v>
      </c>
      <c r="BF147" s="242">
        <v>31</v>
      </c>
      <c r="BG147" s="242">
        <v>40</v>
      </c>
      <c r="BH147" s="242">
        <v>4</v>
      </c>
      <c r="BI147" s="242">
        <v>0</v>
      </c>
      <c r="BJ147" s="360">
        <f t="shared" si="51"/>
        <v>75</v>
      </c>
      <c r="BK147" s="360"/>
      <c r="BL147" s="243">
        <v>5</v>
      </c>
      <c r="BM147" s="244">
        <v>2</v>
      </c>
    </row>
    <row r="148" spans="1:65" s="19" customFormat="1" ht="14.25" customHeight="1">
      <c r="A148" s="703" t="s">
        <v>416</v>
      </c>
      <c r="B148" s="703"/>
      <c r="C148" s="703"/>
      <c r="D148" s="703"/>
      <c r="E148" s="703"/>
      <c r="F148" s="703"/>
      <c r="G148" s="703"/>
      <c r="H148" s="703"/>
      <c r="I148" s="703"/>
      <c r="J148" s="703"/>
      <c r="K148" s="703"/>
      <c r="L148" s="703"/>
      <c r="M148" s="703"/>
      <c r="N148" s="703"/>
      <c r="O148" s="703"/>
      <c r="P148" s="703"/>
      <c r="Q148" s="703"/>
      <c r="R148" s="703"/>
      <c r="S148" s="703"/>
      <c r="T148" s="703"/>
      <c r="V148" s="703" t="s">
        <v>420</v>
      </c>
      <c r="W148" s="703"/>
      <c r="X148" s="703"/>
      <c r="Y148" s="703"/>
      <c r="Z148" s="703"/>
      <c r="AA148" s="703"/>
      <c r="AB148" s="703"/>
      <c r="AC148" s="703"/>
      <c r="AD148" s="703"/>
      <c r="AE148" s="703"/>
      <c r="AF148" s="703"/>
      <c r="AG148" s="703"/>
      <c r="AH148" s="703"/>
      <c r="AI148" s="703"/>
      <c r="AJ148" s="703"/>
      <c r="AK148" s="703"/>
      <c r="AL148" s="703"/>
      <c r="AM148" s="703"/>
      <c r="AN148" s="703"/>
      <c r="AO148" s="703"/>
      <c r="AQ148" s="717" t="s">
        <v>423</v>
      </c>
      <c r="AR148" s="717"/>
      <c r="AS148" s="717"/>
      <c r="AT148" s="717"/>
      <c r="AU148" s="717"/>
      <c r="AV148" s="717"/>
      <c r="AW148" s="717"/>
      <c r="AX148" s="717"/>
      <c r="AY148" s="717"/>
      <c r="AZ148" s="717"/>
      <c r="BA148" s="717"/>
      <c r="BB148" s="717"/>
      <c r="BC148" s="717"/>
      <c r="BD148" s="75"/>
      <c r="BE148" s="703" t="s">
        <v>425</v>
      </c>
      <c r="BF148" s="703"/>
      <c r="BG148" s="703"/>
      <c r="BH148" s="703"/>
      <c r="BI148" s="703"/>
      <c r="BJ148" s="703"/>
      <c r="BK148" s="703"/>
      <c r="BL148" s="703"/>
      <c r="BM148" s="703"/>
    </row>
    <row r="149" spans="1:65" s="19" customFormat="1" ht="14.25" customHeight="1">
      <c r="A149" s="699" t="s">
        <v>3</v>
      </c>
      <c r="B149" s="699"/>
      <c r="C149" s="699"/>
      <c r="D149" s="699"/>
      <c r="E149" s="699"/>
      <c r="F149" s="699"/>
      <c r="G149" s="699"/>
      <c r="H149" s="699"/>
      <c r="I149" s="699"/>
      <c r="J149" s="699"/>
      <c r="K149" s="699"/>
      <c r="L149" s="699"/>
      <c r="M149" s="699"/>
      <c r="N149" s="699"/>
      <c r="O149" s="699"/>
      <c r="P149" s="699"/>
      <c r="Q149" s="699"/>
      <c r="R149" s="699"/>
      <c r="S149" s="699"/>
      <c r="T149" s="699"/>
      <c r="V149" s="699" t="s">
        <v>3</v>
      </c>
      <c r="W149" s="699"/>
      <c r="X149" s="699"/>
      <c r="Y149" s="699"/>
      <c r="Z149" s="699"/>
      <c r="AA149" s="699"/>
      <c r="AB149" s="699"/>
      <c r="AC149" s="699"/>
      <c r="AD149" s="699"/>
      <c r="AE149" s="699"/>
      <c r="AF149" s="699"/>
      <c r="AG149" s="699"/>
      <c r="AH149" s="699"/>
      <c r="AI149" s="699"/>
      <c r="AJ149" s="699"/>
      <c r="AK149" s="699"/>
      <c r="AL149" s="699"/>
      <c r="AM149" s="699"/>
      <c r="AN149" s="699"/>
      <c r="AO149" s="699"/>
      <c r="AQ149" s="10" t="s">
        <v>3</v>
      </c>
      <c r="AR149" s="1"/>
      <c r="AS149" s="1"/>
      <c r="AT149" s="1"/>
      <c r="AU149" s="1"/>
      <c r="AV149" s="1"/>
      <c r="AW149" s="24"/>
      <c r="AX149" s="24"/>
      <c r="AY149" s="24"/>
      <c r="AZ149" s="1"/>
      <c r="BA149" s="1"/>
      <c r="BB149" s="1"/>
      <c r="BC149" s="1"/>
      <c r="BD149" s="75"/>
      <c r="BE149" s="699" t="s">
        <v>3</v>
      </c>
      <c r="BF149" s="699"/>
      <c r="BG149" s="699"/>
      <c r="BH149" s="699"/>
      <c r="BI149" s="699"/>
      <c r="BJ149" s="699"/>
      <c r="BK149" s="699"/>
      <c r="BL149" s="699"/>
      <c r="BM149" s="699"/>
    </row>
    <row r="150" spans="1:65" ht="0.75" customHeight="1" thickBot="1">
      <c r="BD150" s="75"/>
      <c r="BL150" s="30"/>
      <c r="BM150" s="25"/>
    </row>
    <row r="151" spans="1:65" s="15" customFormat="1" ht="28.5" customHeight="1">
      <c r="A151" s="695" t="s">
        <v>40</v>
      </c>
      <c r="B151" s="697" t="s">
        <v>190</v>
      </c>
      <c r="C151" s="698"/>
      <c r="D151" s="697" t="s">
        <v>191</v>
      </c>
      <c r="E151" s="698"/>
      <c r="F151" s="697" t="s">
        <v>192</v>
      </c>
      <c r="G151" s="698"/>
      <c r="H151" s="697" t="s">
        <v>193</v>
      </c>
      <c r="I151" s="698"/>
      <c r="J151" s="697" t="s">
        <v>194</v>
      </c>
      <c r="K151" s="708"/>
      <c r="L151" s="698"/>
      <c r="M151" s="706" t="s">
        <v>342</v>
      </c>
      <c r="N151" s="707"/>
      <c r="O151" s="706" t="s">
        <v>340</v>
      </c>
      <c r="P151" s="710"/>
      <c r="Q151" s="707"/>
      <c r="R151" s="706" t="s">
        <v>341</v>
      </c>
      <c r="S151" s="710"/>
      <c r="T151" s="711"/>
      <c r="U151" s="13"/>
      <c r="V151" s="722" t="s">
        <v>40</v>
      </c>
      <c r="W151" s="697" t="s">
        <v>190</v>
      </c>
      <c r="X151" s="698"/>
      <c r="Y151" s="697" t="s">
        <v>191</v>
      </c>
      <c r="Z151" s="698"/>
      <c r="AA151" s="697" t="s">
        <v>192</v>
      </c>
      <c r="AB151" s="698"/>
      <c r="AC151" s="697" t="s">
        <v>193</v>
      </c>
      <c r="AD151" s="698"/>
      <c r="AE151" s="697" t="s">
        <v>194</v>
      </c>
      <c r="AF151" s="708"/>
      <c r="AG151" s="698"/>
      <c r="AH151" s="706" t="s">
        <v>342</v>
      </c>
      <c r="AI151" s="707"/>
      <c r="AJ151" s="706" t="s">
        <v>340</v>
      </c>
      <c r="AK151" s="710"/>
      <c r="AL151" s="707"/>
      <c r="AM151" s="706" t="s">
        <v>341</v>
      </c>
      <c r="AN151" s="710"/>
      <c r="AO151" s="711"/>
      <c r="AP151" s="13"/>
      <c r="AQ151" s="712" t="s">
        <v>40</v>
      </c>
      <c r="AR151" s="697" t="s">
        <v>10</v>
      </c>
      <c r="AS151" s="708"/>
      <c r="AT151" s="708"/>
      <c r="AU151" s="708"/>
      <c r="AV151" s="708"/>
      <c r="AW151" s="708"/>
      <c r="AX151" s="708"/>
      <c r="AY151" s="709"/>
      <c r="AZ151" s="492" t="s">
        <v>11</v>
      </c>
      <c r="BA151" s="226"/>
      <c r="BB151" s="493"/>
      <c r="BC151" s="718" t="s">
        <v>12</v>
      </c>
      <c r="BE151" s="712" t="s">
        <v>40</v>
      </c>
      <c r="BF151" s="715" t="s">
        <v>319</v>
      </c>
      <c r="BG151" s="715"/>
      <c r="BH151" s="715"/>
      <c r="BI151" s="715"/>
      <c r="BJ151" s="715"/>
      <c r="BK151" s="719" t="s">
        <v>343</v>
      </c>
      <c r="BL151" s="715" t="s">
        <v>320</v>
      </c>
      <c r="BM151" s="716"/>
    </row>
    <row r="152" spans="1:65" s="18" customFormat="1" ht="29.25" customHeight="1">
      <c r="A152" s="696"/>
      <c r="B152" s="182" t="s">
        <v>14</v>
      </c>
      <c r="C152" s="182" t="s">
        <v>15</v>
      </c>
      <c r="D152" s="182" t="s">
        <v>14</v>
      </c>
      <c r="E152" s="182" t="s">
        <v>15</v>
      </c>
      <c r="F152" s="182" t="s">
        <v>14</v>
      </c>
      <c r="G152" s="182" t="s">
        <v>15</v>
      </c>
      <c r="H152" s="182" t="s">
        <v>14</v>
      </c>
      <c r="I152" s="182" t="s">
        <v>15</v>
      </c>
      <c r="J152" s="182" t="s">
        <v>14</v>
      </c>
      <c r="K152" s="306"/>
      <c r="L152" s="182" t="s">
        <v>15</v>
      </c>
      <c r="M152" s="182" t="s">
        <v>14</v>
      </c>
      <c r="N152" s="182" t="s">
        <v>15</v>
      </c>
      <c r="O152" s="182" t="s">
        <v>14</v>
      </c>
      <c r="P152" s="306"/>
      <c r="Q152" s="182" t="s">
        <v>15</v>
      </c>
      <c r="R152" s="182" t="s">
        <v>14</v>
      </c>
      <c r="S152" s="338"/>
      <c r="T152" s="183" t="s">
        <v>15</v>
      </c>
      <c r="U152" s="17"/>
      <c r="V152" s="723"/>
      <c r="W152" s="182" t="s">
        <v>14</v>
      </c>
      <c r="X152" s="182" t="s">
        <v>15</v>
      </c>
      <c r="Y152" s="182" t="s">
        <v>14</v>
      </c>
      <c r="Z152" s="182" t="s">
        <v>15</v>
      </c>
      <c r="AA152" s="182" t="s">
        <v>14</v>
      </c>
      <c r="AB152" s="182" t="s">
        <v>15</v>
      </c>
      <c r="AC152" s="182" t="s">
        <v>14</v>
      </c>
      <c r="AD152" s="182" t="s">
        <v>15</v>
      </c>
      <c r="AE152" s="182" t="s">
        <v>14</v>
      </c>
      <c r="AF152" s="306"/>
      <c r="AG152" s="182" t="s">
        <v>15</v>
      </c>
      <c r="AH152" s="182" t="s">
        <v>14</v>
      </c>
      <c r="AI152" s="182" t="s">
        <v>15</v>
      </c>
      <c r="AJ152" s="182" t="s">
        <v>14</v>
      </c>
      <c r="AK152" s="306"/>
      <c r="AL152" s="182" t="s">
        <v>15</v>
      </c>
      <c r="AM152" s="182" t="s">
        <v>14</v>
      </c>
      <c r="AN152" s="338"/>
      <c r="AO152" s="183" t="s">
        <v>15</v>
      </c>
      <c r="AP152" s="17"/>
      <c r="AQ152" s="714"/>
      <c r="AR152" s="306" t="s">
        <v>190</v>
      </c>
      <c r="AS152" s="306" t="s">
        <v>191</v>
      </c>
      <c r="AT152" s="306" t="s">
        <v>192</v>
      </c>
      <c r="AU152" s="306" t="s">
        <v>193</v>
      </c>
      <c r="AV152" s="306" t="s">
        <v>194</v>
      </c>
      <c r="AW152" s="306" t="s">
        <v>9</v>
      </c>
      <c r="AX152" s="338" t="s">
        <v>340</v>
      </c>
      <c r="AY152" s="338" t="s">
        <v>341</v>
      </c>
      <c r="AZ152" s="306" t="s">
        <v>321</v>
      </c>
      <c r="BA152" s="306" t="s">
        <v>16</v>
      </c>
      <c r="BB152" s="306" t="s">
        <v>9</v>
      </c>
      <c r="BC152" s="702"/>
      <c r="BD152" s="15"/>
      <c r="BE152" s="713"/>
      <c r="BF152" s="306" t="s">
        <v>227</v>
      </c>
      <c r="BG152" s="306" t="s">
        <v>228</v>
      </c>
      <c r="BH152" s="343" t="s">
        <v>229</v>
      </c>
      <c r="BI152" s="343" t="s">
        <v>236</v>
      </c>
      <c r="BJ152" s="343" t="s">
        <v>322</v>
      </c>
      <c r="BK152" s="662"/>
      <c r="BL152" s="343" t="s">
        <v>323</v>
      </c>
      <c r="BM152" s="344" t="s">
        <v>327</v>
      </c>
    </row>
    <row r="153" spans="1:65" ht="13.35" customHeight="1">
      <c r="A153" s="199" t="s">
        <v>34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604"/>
      <c r="T153" s="200"/>
      <c r="V153" s="203" t="s">
        <v>34</v>
      </c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502"/>
      <c r="AG153" s="201"/>
      <c r="AH153" s="27"/>
      <c r="AI153" s="27"/>
      <c r="AJ153" s="201"/>
      <c r="AK153" s="502"/>
      <c r="AL153" s="201"/>
      <c r="AM153" s="201"/>
      <c r="AN153" s="587"/>
      <c r="AO153" s="202"/>
      <c r="AQ153" s="494" t="s">
        <v>34</v>
      </c>
      <c r="AR153" s="345"/>
      <c r="AS153" s="345"/>
      <c r="AT153" s="345"/>
      <c r="AU153" s="345"/>
      <c r="AV153" s="345"/>
      <c r="AW153" s="345"/>
      <c r="AX153" s="345"/>
      <c r="AY153" s="345"/>
      <c r="AZ153" s="345"/>
      <c r="BA153" s="345"/>
      <c r="BB153" s="345"/>
      <c r="BC153" s="477"/>
      <c r="BD153" s="75"/>
      <c r="BE153" s="228" t="s">
        <v>34</v>
      </c>
      <c r="BF153" s="345"/>
      <c r="BG153" s="345"/>
      <c r="BH153" s="346"/>
      <c r="BI153" s="346"/>
      <c r="BJ153" s="347">
        <v>0</v>
      </c>
      <c r="BK153" s="347"/>
      <c r="BL153" s="348"/>
      <c r="BM153" s="349"/>
    </row>
    <row r="154" spans="1:65" ht="13.35" customHeight="1">
      <c r="A154" s="187" t="s">
        <v>309</v>
      </c>
      <c r="B154" s="201">
        <v>7494</v>
      </c>
      <c r="C154" s="201">
        <v>3796</v>
      </c>
      <c r="D154" s="201">
        <v>4583</v>
      </c>
      <c r="E154" s="201">
        <v>2306</v>
      </c>
      <c r="F154" s="201">
        <v>3476</v>
      </c>
      <c r="G154" s="201">
        <v>1794</v>
      </c>
      <c r="H154" s="201">
        <v>2057</v>
      </c>
      <c r="I154" s="201">
        <v>1066</v>
      </c>
      <c r="J154" s="201">
        <v>1380</v>
      </c>
      <c r="K154" s="502"/>
      <c r="L154" s="201">
        <v>691</v>
      </c>
      <c r="M154" s="142">
        <f>+B154+D154+F154+H154+J154</f>
        <v>18990</v>
      </c>
      <c r="N154" s="142">
        <f>+C154+E154+G154+I154+L154</f>
        <v>9653</v>
      </c>
      <c r="O154" s="201"/>
      <c r="P154" s="502"/>
      <c r="Q154" s="201"/>
      <c r="R154" s="201"/>
      <c r="S154" s="587"/>
      <c r="T154" s="202"/>
      <c r="V154" s="206" t="s">
        <v>309</v>
      </c>
      <c r="W154" s="195">
        <v>1111</v>
      </c>
      <c r="X154" s="195">
        <v>562</v>
      </c>
      <c r="Y154" s="195">
        <v>1004</v>
      </c>
      <c r="Z154" s="195">
        <v>489</v>
      </c>
      <c r="AA154" s="195">
        <v>662</v>
      </c>
      <c r="AB154" s="195">
        <v>333</v>
      </c>
      <c r="AC154" s="195">
        <v>203</v>
      </c>
      <c r="AD154" s="195">
        <v>99</v>
      </c>
      <c r="AE154" s="195">
        <v>104</v>
      </c>
      <c r="AF154" s="595"/>
      <c r="AG154" s="195">
        <v>41</v>
      </c>
      <c r="AH154" s="142">
        <f>+W154+Y154+AA154+AC154+AE154</f>
        <v>3084</v>
      </c>
      <c r="AI154" s="142">
        <f>+X154+Z154+AB154+AD154+AG154</f>
        <v>1524</v>
      </c>
      <c r="AJ154" s="195"/>
      <c r="AK154" s="595"/>
      <c r="AL154" s="195"/>
      <c r="AM154" s="195"/>
      <c r="AN154" s="582"/>
      <c r="AO154" s="196"/>
      <c r="AQ154" s="495" t="s">
        <v>309</v>
      </c>
      <c r="AR154" s="31">
        <v>170</v>
      </c>
      <c r="AS154" s="31">
        <v>153</v>
      </c>
      <c r="AT154" s="31">
        <v>136</v>
      </c>
      <c r="AU154" s="31">
        <v>104</v>
      </c>
      <c r="AV154" s="31">
        <v>79</v>
      </c>
      <c r="AW154" s="496">
        <f t="shared" ref="AW154:AW186" si="52">SUM(AR154:AV154)</f>
        <v>642</v>
      </c>
      <c r="AX154" s="496"/>
      <c r="AY154" s="496"/>
      <c r="AZ154" s="345">
        <v>228</v>
      </c>
      <c r="BA154" s="345">
        <v>63</v>
      </c>
      <c r="BB154" s="345">
        <v>291</v>
      </c>
      <c r="BC154" s="477">
        <v>132</v>
      </c>
      <c r="BD154" s="75"/>
      <c r="BE154" s="229" t="s">
        <v>309</v>
      </c>
      <c r="BF154" s="350">
        <v>113</v>
      </c>
      <c r="BG154" s="350">
        <v>268</v>
      </c>
      <c r="BH154" s="350">
        <v>110</v>
      </c>
      <c r="BI154" s="350">
        <v>0</v>
      </c>
      <c r="BJ154" s="347">
        <f t="shared" ref="BJ154:BJ186" si="53">SUM(BF154:BI154)</f>
        <v>491</v>
      </c>
      <c r="BK154" s="347"/>
      <c r="BL154" s="348"/>
      <c r="BM154" s="349"/>
    </row>
    <row r="155" spans="1:65" ht="13.35" customHeight="1">
      <c r="A155" s="187" t="s">
        <v>288</v>
      </c>
      <c r="B155" s="201">
        <v>8599</v>
      </c>
      <c r="C155" s="201">
        <v>4251</v>
      </c>
      <c r="D155" s="201">
        <v>5420</v>
      </c>
      <c r="E155" s="201">
        <v>2746</v>
      </c>
      <c r="F155" s="201">
        <v>3773</v>
      </c>
      <c r="G155" s="201">
        <v>1836</v>
      </c>
      <c r="H155" s="201">
        <v>2358</v>
      </c>
      <c r="I155" s="201">
        <v>1217</v>
      </c>
      <c r="J155" s="201">
        <v>1491</v>
      </c>
      <c r="K155" s="502"/>
      <c r="L155" s="201">
        <v>760</v>
      </c>
      <c r="M155" s="142">
        <f>+B155+D155+F155+H155+J155</f>
        <v>21641</v>
      </c>
      <c r="N155" s="142">
        <f>+C155+E155+G155+I155+L155</f>
        <v>10810</v>
      </c>
      <c r="O155" s="201"/>
      <c r="P155" s="502"/>
      <c r="Q155" s="201"/>
      <c r="R155" s="201"/>
      <c r="S155" s="587"/>
      <c r="T155" s="202"/>
      <c r="V155" s="206" t="s">
        <v>288</v>
      </c>
      <c r="W155" s="195">
        <v>2471</v>
      </c>
      <c r="X155" s="195">
        <v>1177</v>
      </c>
      <c r="Y155" s="195">
        <v>1532</v>
      </c>
      <c r="Z155" s="195">
        <v>772</v>
      </c>
      <c r="AA155" s="195">
        <v>1060</v>
      </c>
      <c r="AB155" s="195">
        <v>483</v>
      </c>
      <c r="AC155" s="195">
        <v>463</v>
      </c>
      <c r="AD155" s="195">
        <v>248</v>
      </c>
      <c r="AE155" s="195">
        <v>284</v>
      </c>
      <c r="AF155" s="595"/>
      <c r="AG155" s="195">
        <v>150</v>
      </c>
      <c r="AH155" s="142">
        <f>+W155+Y155+AA155+AC155+AE155</f>
        <v>5810</v>
      </c>
      <c r="AI155" s="142">
        <f>+X155+Z155+AB155+AD155+AG155</f>
        <v>2830</v>
      </c>
      <c r="AJ155" s="195"/>
      <c r="AK155" s="595"/>
      <c r="AL155" s="195"/>
      <c r="AM155" s="195"/>
      <c r="AN155" s="582"/>
      <c r="AO155" s="196"/>
      <c r="AQ155" s="495" t="s">
        <v>288</v>
      </c>
      <c r="AR155" s="31">
        <v>182</v>
      </c>
      <c r="AS155" s="31">
        <v>160</v>
      </c>
      <c r="AT155" s="31">
        <v>133</v>
      </c>
      <c r="AU155" s="31">
        <v>104</v>
      </c>
      <c r="AV155" s="31">
        <v>76</v>
      </c>
      <c r="AW155" s="496">
        <f t="shared" si="52"/>
        <v>655</v>
      </c>
      <c r="AX155" s="496"/>
      <c r="AY155" s="496"/>
      <c r="AZ155" s="345">
        <v>285</v>
      </c>
      <c r="BA155" s="345">
        <v>45</v>
      </c>
      <c r="BB155" s="345">
        <v>330</v>
      </c>
      <c r="BC155" s="477">
        <v>144</v>
      </c>
      <c r="BD155" s="75"/>
      <c r="BE155" s="229" t="s">
        <v>288</v>
      </c>
      <c r="BF155" s="350">
        <v>134</v>
      </c>
      <c r="BG155" s="350">
        <v>255</v>
      </c>
      <c r="BH155" s="350">
        <v>109</v>
      </c>
      <c r="BI155" s="350">
        <v>1</v>
      </c>
      <c r="BJ155" s="347">
        <f t="shared" si="53"/>
        <v>499</v>
      </c>
      <c r="BK155" s="347"/>
      <c r="BL155" s="351">
        <v>4</v>
      </c>
      <c r="BM155" s="349"/>
    </row>
    <row r="156" spans="1:65" s="74" customFormat="1" ht="13.35" customHeight="1">
      <c r="A156" s="187" t="s">
        <v>129</v>
      </c>
      <c r="B156" s="201">
        <v>4380</v>
      </c>
      <c r="C156" s="201">
        <v>2246</v>
      </c>
      <c r="D156" s="201">
        <v>1878</v>
      </c>
      <c r="E156" s="201">
        <v>1007</v>
      </c>
      <c r="F156" s="201">
        <v>1085</v>
      </c>
      <c r="G156" s="201">
        <v>604</v>
      </c>
      <c r="H156" s="201">
        <v>623</v>
      </c>
      <c r="I156" s="201">
        <v>307</v>
      </c>
      <c r="J156" s="201">
        <v>297</v>
      </c>
      <c r="K156" s="502"/>
      <c r="L156" s="201">
        <v>149</v>
      </c>
      <c r="M156" s="142">
        <f>+B156+D156+F156+H156+J156</f>
        <v>8263</v>
      </c>
      <c r="N156" s="142">
        <f>+C156+E156+G156+I156+L156</f>
        <v>4313</v>
      </c>
      <c r="O156" s="201"/>
      <c r="P156" s="502"/>
      <c r="Q156" s="201"/>
      <c r="R156" s="201"/>
      <c r="S156" s="587"/>
      <c r="T156" s="202"/>
      <c r="V156" s="206" t="s">
        <v>129</v>
      </c>
      <c r="W156" s="195">
        <v>1315</v>
      </c>
      <c r="X156" s="195">
        <v>647</v>
      </c>
      <c r="Y156" s="195">
        <v>462</v>
      </c>
      <c r="Z156" s="195">
        <v>233</v>
      </c>
      <c r="AA156" s="195">
        <v>288</v>
      </c>
      <c r="AB156" s="195">
        <v>149</v>
      </c>
      <c r="AC156" s="195">
        <v>66</v>
      </c>
      <c r="AD156" s="195">
        <v>31</v>
      </c>
      <c r="AE156" s="195">
        <v>11</v>
      </c>
      <c r="AF156" s="595"/>
      <c r="AG156" s="195">
        <v>6</v>
      </c>
      <c r="AH156" s="142">
        <f>+W156+Y156+AA156+AC156+AE156</f>
        <v>2142</v>
      </c>
      <c r="AI156" s="142">
        <f>+X156+Z156+AB156+AD156+AG156</f>
        <v>1066</v>
      </c>
      <c r="AJ156" s="195"/>
      <c r="AK156" s="595"/>
      <c r="AL156" s="195"/>
      <c r="AM156" s="195"/>
      <c r="AN156" s="582"/>
      <c r="AO156" s="196"/>
      <c r="AQ156" s="495" t="s">
        <v>129</v>
      </c>
      <c r="AR156" s="31">
        <v>70</v>
      </c>
      <c r="AS156" s="31">
        <v>64</v>
      </c>
      <c r="AT156" s="31">
        <v>51</v>
      </c>
      <c r="AU156" s="31">
        <v>39</v>
      </c>
      <c r="AV156" s="31">
        <v>27</v>
      </c>
      <c r="AW156" s="496">
        <f t="shared" si="52"/>
        <v>251</v>
      </c>
      <c r="AX156" s="496"/>
      <c r="AY156" s="496"/>
      <c r="AZ156" s="345">
        <v>81</v>
      </c>
      <c r="BA156" s="345">
        <v>27</v>
      </c>
      <c r="BB156" s="345">
        <v>108</v>
      </c>
      <c r="BC156" s="477">
        <v>63</v>
      </c>
      <c r="BD156" s="75"/>
      <c r="BE156" s="229" t="s">
        <v>129</v>
      </c>
      <c r="BF156" s="350">
        <v>58</v>
      </c>
      <c r="BG156" s="350">
        <v>70</v>
      </c>
      <c r="BH156" s="350">
        <v>21</v>
      </c>
      <c r="BI156" s="350">
        <v>0</v>
      </c>
      <c r="BJ156" s="347">
        <f t="shared" si="53"/>
        <v>149</v>
      </c>
      <c r="BK156" s="347"/>
      <c r="BL156" s="351">
        <v>9</v>
      </c>
      <c r="BM156" s="349">
        <v>6</v>
      </c>
    </row>
    <row r="157" spans="1:65" s="74" customFormat="1" ht="13.35" customHeight="1">
      <c r="A157" s="187" t="s">
        <v>290</v>
      </c>
      <c r="B157" s="201">
        <v>6742</v>
      </c>
      <c r="C157" s="201">
        <v>3437</v>
      </c>
      <c r="D157" s="201">
        <v>4247</v>
      </c>
      <c r="E157" s="201">
        <v>2214</v>
      </c>
      <c r="F157" s="201">
        <v>2933</v>
      </c>
      <c r="G157" s="201">
        <v>1535</v>
      </c>
      <c r="H157" s="201">
        <v>1571</v>
      </c>
      <c r="I157" s="201">
        <v>773</v>
      </c>
      <c r="J157" s="201">
        <v>1087</v>
      </c>
      <c r="K157" s="502"/>
      <c r="L157" s="201">
        <v>529</v>
      </c>
      <c r="M157" s="142">
        <f>+B157+D157+F157+H157+J157</f>
        <v>16580</v>
      </c>
      <c r="N157" s="142">
        <f>+C157+E157+G157+I157+L157</f>
        <v>8488</v>
      </c>
      <c r="O157" s="201"/>
      <c r="P157" s="502"/>
      <c r="Q157" s="201"/>
      <c r="R157" s="201"/>
      <c r="S157" s="587"/>
      <c r="T157" s="202"/>
      <c r="V157" s="206" t="s">
        <v>290</v>
      </c>
      <c r="W157" s="195">
        <v>977</v>
      </c>
      <c r="X157" s="195">
        <v>494</v>
      </c>
      <c r="Y157" s="195">
        <v>1077</v>
      </c>
      <c r="Z157" s="195">
        <v>541</v>
      </c>
      <c r="AA157" s="195">
        <v>616</v>
      </c>
      <c r="AB157" s="195">
        <v>331</v>
      </c>
      <c r="AC157" s="195">
        <v>148</v>
      </c>
      <c r="AD157" s="195">
        <v>65</v>
      </c>
      <c r="AE157" s="195">
        <v>133</v>
      </c>
      <c r="AF157" s="595"/>
      <c r="AG157" s="195">
        <v>65</v>
      </c>
      <c r="AH157" s="142">
        <f>+W157+Y157+AA157+AC157+AE157</f>
        <v>2951</v>
      </c>
      <c r="AI157" s="142">
        <f>+X157+Z157+AB157+AD157+AG157</f>
        <v>1496</v>
      </c>
      <c r="AJ157" s="195"/>
      <c r="AK157" s="595"/>
      <c r="AL157" s="195"/>
      <c r="AM157" s="195"/>
      <c r="AN157" s="582"/>
      <c r="AO157" s="196"/>
      <c r="AQ157" s="495" t="s">
        <v>290</v>
      </c>
      <c r="AR157" s="31">
        <v>145</v>
      </c>
      <c r="AS157" s="31">
        <v>134</v>
      </c>
      <c r="AT157" s="31">
        <v>111</v>
      </c>
      <c r="AU157" s="31">
        <v>80</v>
      </c>
      <c r="AV157" s="31">
        <v>62</v>
      </c>
      <c r="AW157" s="496">
        <f t="shared" si="52"/>
        <v>532</v>
      </c>
      <c r="AX157" s="496"/>
      <c r="AY157" s="496"/>
      <c r="AZ157" s="345">
        <v>228</v>
      </c>
      <c r="BA157" s="345">
        <v>33</v>
      </c>
      <c r="BB157" s="345">
        <v>261</v>
      </c>
      <c r="BC157" s="477">
        <v>124</v>
      </c>
      <c r="BD157" s="75"/>
      <c r="BE157" s="229" t="s">
        <v>290</v>
      </c>
      <c r="BF157" s="350">
        <v>124</v>
      </c>
      <c r="BG157" s="350">
        <v>182</v>
      </c>
      <c r="BH157" s="350">
        <v>56</v>
      </c>
      <c r="BI157" s="350">
        <v>1</v>
      </c>
      <c r="BJ157" s="347">
        <f t="shared" si="53"/>
        <v>363</v>
      </c>
      <c r="BK157" s="347"/>
      <c r="BL157" s="351">
        <v>31</v>
      </c>
      <c r="BM157" s="349">
        <v>9</v>
      </c>
    </row>
    <row r="158" spans="1:65" s="74" customFormat="1" ht="13.35" customHeight="1">
      <c r="A158" s="187" t="s">
        <v>131</v>
      </c>
      <c r="B158" s="192">
        <v>5330</v>
      </c>
      <c r="C158" s="192">
        <v>2750</v>
      </c>
      <c r="D158" s="192">
        <v>4170</v>
      </c>
      <c r="E158" s="192">
        <v>2137</v>
      </c>
      <c r="F158" s="192">
        <v>3421</v>
      </c>
      <c r="G158" s="192">
        <v>1861</v>
      </c>
      <c r="H158" s="192">
        <v>2239</v>
      </c>
      <c r="I158" s="192">
        <v>1184</v>
      </c>
      <c r="J158" s="192">
        <v>1887</v>
      </c>
      <c r="K158" s="345"/>
      <c r="L158" s="192">
        <v>1034</v>
      </c>
      <c r="M158" s="142">
        <f>+B158+D158+F158+H158+J158</f>
        <v>17047</v>
      </c>
      <c r="N158" s="142">
        <f>+C158+E158+G158+I158+L158</f>
        <v>8966</v>
      </c>
      <c r="O158" s="192"/>
      <c r="P158" s="345"/>
      <c r="Q158" s="192"/>
      <c r="R158" s="192"/>
      <c r="S158" s="590"/>
      <c r="T158" s="193"/>
      <c r="V158" s="206" t="s">
        <v>131</v>
      </c>
      <c r="W158" s="195">
        <v>482</v>
      </c>
      <c r="X158" s="195">
        <v>224</v>
      </c>
      <c r="Y158" s="195">
        <v>890</v>
      </c>
      <c r="Z158" s="195">
        <v>413</v>
      </c>
      <c r="AA158" s="195">
        <v>772</v>
      </c>
      <c r="AB158" s="195">
        <v>392</v>
      </c>
      <c r="AC158" s="195">
        <v>196</v>
      </c>
      <c r="AD158" s="195">
        <v>98</v>
      </c>
      <c r="AE158" s="195">
        <v>304</v>
      </c>
      <c r="AF158" s="595"/>
      <c r="AG158" s="195">
        <v>166</v>
      </c>
      <c r="AH158" s="142">
        <f>+W158+Y158+AA158+AC158+AE158</f>
        <v>2644</v>
      </c>
      <c r="AI158" s="142">
        <f>+X158+Z158+AB158+AD158+AG158</f>
        <v>1293</v>
      </c>
      <c r="AJ158" s="195"/>
      <c r="AK158" s="595"/>
      <c r="AL158" s="195"/>
      <c r="AM158" s="195"/>
      <c r="AN158" s="582"/>
      <c r="AO158" s="196"/>
      <c r="AQ158" s="495" t="s">
        <v>131</v>
      </c>
      <c r="AR158" s="31">
        <v>71</v>
      </c>
      <c r="AS158" s="31">
        <v>65</v>
      </c>
      <c r="AT158" s="31">
        <v>55</v>
      </c>
      <c r="AU158" s="31">
        <v>43</v>
      </c>
      <c r="AV158" s="31">
        <v>24</v>
      </c>
      <c r="AW158" s="496">
        <f t="shared" si="52"/>
        <v>258</v>
      </c>
      <c r="AX158" s="496"/>
      <c r="AY158" s="496"/>
      <c r="AZ158" s="345">
        <v>302</v>
      </c>
      <c r="BA158" s="345">
        <v>42</v>
      </c>
      <c r="BB158" s="345">
        <v>344</v>
      </c>
      <c r="BC158" s="477">
        <v>104</v>
      </c>
      <c r="BD158" s="75"/>
      <c r="BE158" s="229" t="s">
        <v>131</v>
      </c>
      <c r="BF158" s="350">
        <v>162</v>
      </c>
      <c r="BG158" s="350">
        <v>150</v>
      </c>
      <c r="BH158" s="350">
        <v>116</v>
      </c>
      <c r="BI158" s="350">
        <v>0</v>
      </c>
      <c r="BJ158" s="347">
        <f t="shared" si="53"/>
        <v>428</v>
      </c>
      <c r="BK158" s="347"/>
      <c r="BL158" s="351">
        <v>70</v>
      </c>
      <c r="BM158" s="349">
        <v>12</v>
      </c>
    </row>
    <row r="159" spans="1:65" s="74" customFormat="1" ht="13.35" customHeight="1">
      <c r="A159" s="199" t="s">
        <v>35</v>
      </c>
      <c r="B159" s="142"/>
      <c r="C159" s="142"/>
      <c r="D159" s="142"/>
      <c r="E159" s="142"/>
      <c r="F159" s="142"/>
      <c r="G159" s="142"/>
      <c r="H159" s="142"/>
      <c r="I159" s="142"/>
      <c r="J159" s="142"/>
      <c r="K159" s="346"/>
      <c r="L159" s="142"/>
      <c r="M159" s="142">
        <f>+B159+D159+F159+H159+J159</f>
        <v>0</v>
      </c>
      <c r="N159" s="142">
        <f>+C159+E159+G159+I159+L159</f>
        <v>0</v>
      </c>
      <c r="O159" s="142"/>
      <c r="P159" s="346"/>
      <c r="Q159" s="142"/>
      <c r="R159" s="142"/>
      <c r="S159" s="601"/>
      <c r="T159" s="188"/>
      <c r="V159" s="203" t="s">
        <v>35</v>
      </c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345"/>
      <c r="AG159" s="192"/>
      <c r="AH159" s="142">
        <f>+W159+Y159+AA159+AC159+AE159</f>
        <v>0</v>
      </c>
      <c r="AI159" s="142">
        <f>+X159+Z159+AB159+AD159+AG159</f>
        <v>0</v>
      </c>
      <c r="AJ159" s="192"/>
      <c r="AK159" s="345"/>
      <c r="AL159" s="192"/>
      <c r="AM159" s="192"/>
      <c r="AN159" s="590"/>
      <c r="AO159" s="193"/>
      <c r="AQ159" s="494" t="s">
        <v>35</v>
      </c>
      <c r="AR159" s="345"/>
      <c r="AS159" s="345"/>
      <c r="AT159" s="345"/>
      <c r="AU159" s="345"/>
      <c r="AV159" s="345"/>
      <c r="AW159" s="496">
        <f t="shared" si="52"/>
        <v>0</v>
      </c>
      <c r="AX159" s="496"/>
      <c r="AY159" s="496"/>
      <c r="AZ159" s="345"/>
      <c r="BA159" s="345"/>
      <c r="BB159" s="345"/>
      <c r="BC159" s="477"/>
      <c r="BD159" s="75"/>
      <c r="BE159" s="228" t="s">
        <v>35</v>
      </c>
      <c r="BF159" s="350"/>
      <c r="BG159" s="350"/>
      <c r="BH159" s="350"/>
      <c r="BI159" s="350"/>
      <c r="BJ159" s="347">
        <f t="shared" si="53"/>
        <v>0</v>
      </c>
      <c r="BK159" s="347"/>
      <c r="BL159" s="348"/>
      <c r="BM159" s="349"/>
    </row>
    <row r="160" spans="1:65" s="74" customFormat="1" ht="13.35" customHeight="1">
      <c r="A160" s="187" t="s">
        <v>132</v>
      </c>
      <c r="B160" s="142">
        <v>10555</v>
      </c>
      <c r="C160" s="142">
        <v>5089</v>
      </c>
      <c r="D160" s="142">
        <v>8091</v>
      </c>
      <c r="E160" s="142">
        <v>3926</v>
      </c>
      <c r="F160" s="142">
        <v>7725</v>
      </c>
      <c r="G160" s="142">
        <v>3889</v>
      </c>
      <c r="H160" s="142">
        <v>6366</v>
      </c>
      <c r="I160" s="142">
        <v>3132</v>
      </c>
      <c r="J160" s="142">
        <v>5903</v>
      </c>
      <c r="K160" s="346"/>
      <c r="L160" s="142">
        <v>2952</v>
      </c>
      <c r="M160" s="142">
        <f>+B160+D160+F160+H160+J160</f>
        <v>38640</v>
      </c>
      <c r="N160" s="142">
        <f>+C160+E160+G160+I160+L160</f>
        <v>18988</v>
      </c>
      <c r="O160" s="142"/>
      <c r="P160" s="346"/>
      <c r="Q160" s="142"/>
      <c r="R160" s="142"/>
      <c r="S160" s="601"/>
      <c r="T160" s="188"/>
      <c r="V160" s="206" t="s">
        <v>132</v>
      </c>
      <c r="W160" s="195">
        <v>2655</v>
      </c>
      <c r="X160" s="195">
        <v>1230</v>
      </c>
      <c r="Y160" s="195">
        <v>2043</v>
      </c>
      <c r="Z160" s="195">
        <v>975</v>
      </c>
      <c r="AA160" s="195">
        <v>1859</v>
      </c>
      <c r="AB160" s="195">
        <v>886</v>
      </c>
      <c r="AC160" s="195">
        <v>1222</v>
      </c>
      <c r="AD160" s="195">
        <v>573</v>
      </c>
      <c r="AE160" s="195">
        <v>1214</v>
      </c>
      <c r="AF160" s="595"/>
      <c r="AG160" s="195">
        <v>604</v>
      </c>
      <c r="AH160" s="142">
        <f>+W160+Y160+AA160+AC160+AE160</f>
        <v>8993</v>
      </c>
      <c r="AI160" s="142">
        <f>+X160+Z160+AB160+AD160+AG160</f>
        <v>4268</v>
      </c>
      <c r="AJ160" s="195"/>
      <c r="AK160" s="595"/>
      <c r="AL160" s="195"/>
      <c r="AM160" s="195"/>
      <c r="AN160" s="582"/>
      <c r="AO160" s="196"/>
      <c r="AQ160" s="495" t="s">
        <v>132</v>
      </c>
      <c r="AR160" s="31">
        <v>204</v>
      </c>
      <c r="AS160" s="31">
        <v>188</v>
      </c>
      <c r="AT160" s="31">
        <v>192</v>
      </c>
      <c r="AU160" s="31">
        <v>174</v>
      </c>
      <c r="AV160" s="31">
        <v>168</v>
      </c>
      <c r="AW160" s="496">
        <f t="shared" si="52"/>
        <v>926</v>
      </c>
      <c r="AX160" s="496"/>
      <c r="AY160" s="496"/>
      <c r="AZ160" s="345">
        <v>733</v>
      </c>
      <c r="BA160" s="345">
        <v>88</v>
      </c>
      <c r="BB160" s="345">
        <v>821</v>
      </c>
      <c r="BC160" s="477">
        <v>179</v>
      </c>
      <c r="BD160" s="75"/>
      <c r="BE160" s="229" t="s">
        <v>132</v>
      </c>
      <c r="BF160" s="350">
        <v>269</v>
      </c>
      <c r="BG160" s="350">
        <v>480</v>
      </c>
      <c r="BH160" s="350">
        <v>120</v>
      </c>
      <c r="BI160" s="350">
        <v>3</v>
      </c>
      <c r="BJ160" s="347">
        <f t="shared" si="53"/>
        <v>872</v>
      </c>
      <c r="BK160" s="347"/>
      <c r="BL160" s="351">
        <v>25</v>
      </c>
      <c r="BM160" s="349">
        <v>13</v>
      </c>
    </row>
    <row r="161" spans="1:65" s="74" customFormat="1" ht="13.35" customHeight="1">
      <c r="A161" s="187" t="s">
        <v>133</v>
      </c>
      <c r="B161" s="142">
        <v>14604</v>
      </c>
      <c r="C161" s="142">
        <v>7045</v>
      </c>
      <c r="D161" s="142">
        <v>11223</v>
      </c>
      <c r="E161" s="142">
        <v>5362</v>
      </c>
      <c r="F161" s="142">
        <v>11014</v>
      </c>
      <c r="G161" s="142">
        <v>5321</v>
      </c>
      <c r="H161" s="142">
        <v>8968</v>
      </c>
      <c r="I161" s="142">
        <v>4488</v>
      </c>
      <c r="J161" s="142">
        <v>7275</v>
      </c>
      <c r="K161" s="346"/>
      <c r="L161" s="142">
        <v>3475</v>
      </c>
      <c r="M161" s="142">
        <f>+B161+D161+F161+H161+J161</f>
        <v>53084</v>
      </c>
      <c r="N161" s="142">
        <f>+C161+E161+G161+I161+L161</f>
        <v>25691</v>
      </c>
      <c r="O161" s="142"/>
      <c r="P161" s="346"/>
      <c r="Q161" s="142"/>
      <c r="R161" s="142"/>
      <c r="S161" s="601"/>
      <c r="T161" s="188"/>
      <c r="V161" s="206" t="s">
        <v>133</v>
      </c>
      <c r="W161" s="195">
        <v>3921</v>
      </c>
      <c r="X161" s="195">
        <v>1765</v>
      </c>
      <c r="Y161" s="195">
        <v>3096</v>
      </c>
      <c r="Z161" s="195">
        <v>1370</v>
      </c>
      <c r="AA161" s="195">
        <v>3394</v>
      </c>
      <c r="AB161" s="195">
        <v>1626</v>
      </c>
      <c r="AC161" s="195">
        <v>2274</v>
      </c>
      <c r="AD161" s="195">
        <v>1101</v>
      </c>
      <c r="AE161" s="195">
        <v>1419</v>
      </c>
      <c r="AF161" s="595"/>
      <c r="AG161" s="195">
        <v>669</v>
      </c>
      <c r="AH161" s="142">
        <f>+W161+Y161+AA161+AC161+AE161</f>
        <v>14104</v>
      </c>
      <c r="AI161" s="142">
        <f>+X161+Z161+AB161+AD161+AG161</f>
        <v>6531</v>
      </c>
      <c r="AJ161" s="195"/>
      <c r="AK161" s="595"/>
      <c r="AL161" s="195"/>
      <c r="AM161" s="195"/>
      <c r="AN161" s="582"/>
      <c r="AO161" s="196"/>
      <c r="AQ161" s="495" t="s">
        <v>133</v>
      </c>
      <c r="AR161" s="31">
        <v>293</v>
      </c>
      <c r="AS161" s="31">
        <v>280</v>
      </c>
      <c r="AT161" s="31">
        <v>281</v>
      </c>
      <c r="AU161" s="31">
        <v>255</v>
      </c>
      <c r="AV161" s="31">
        <v>233</v>
      </c>
      <c r="AW161" s="496">
        <f t="shared" si="52"/>
        <v>1342</v>
      </c>
      <c r="AX161" s="496"/>
      <c r="AY161" s="496"/>
      <c r="AZ161" s="345">
        <v>962</v>
      </c>
      <c r="BA161" s="345">
        <v>62</v>
      </c>
      <c r="BB161" s="345">
        <v>1024</v>
      </c>
      <c r="BC161" s="477">
        <v>246</v>
      </c>
      <c r="BD161" s="75"/>
      <c r="BE161" s="229" t="s">
        <v>133</v>
      </c>
      <c r="BF161" s="350">
        <v>298</v>
      </c>
      <c r="BG161" s="350">
        <v>607</v>
      </c>
      <c r="BH161" s="350">
        <v>161</v>
      </c>
      <c r="BI161" s="350">
        <v>3</v>
      </c>
      <c r="BJ161" s="347">
        <f t="shared" si="53"/>
        <v>1069</v>
      </c>
      <c r="BK161" s="347"/>
      <c r="BL161" s="351">
        <v>4</v>
      </c>
      <c r="BM161" s="349">
        <v>2</v>
      </c>
    </row>
    <row r="162" spans="1:65" s="74" customFormat="1" ht="13.35" customHeight="1">
      <c r="A162" s="187" t="s">
        <v>134</v>
      </c>
      <c r="B162" s="142">
        <v>22808</v>
      </c>
      <c r="C162" s="142">
        <v>11195</v>
      </c>
      <c r="D162" s="142">
        <v>17181</v>
      </c>
      <c r="E162" s="142">
        <v>8538</v>
      </c>
      <c r="F162" s="142">
        <v>15798</v>
      </c>
      <c r="G162" s="142">
        <v>7798</v>
      </c>
      <c r="H162" s="142">
        <v>11806</v>
      </c>
      <c r="I162" s="142">
        <v>5884</v>
      </c>
      <c r="J162" s="142">
        <v>8986</v>
      </c>
      <c r="K162" s="346"/>
      <c r="L162" s="142">
        <v>4377</v>
      </c>
      <c r="M162" s="142">
        <f>+B162+D162+F162+H162+J162</f>
        <v>76579</v>
      </c>
      <c r="N162" s="142">
        <f>+C162+E162+G162+I162+L162</f>
        <v>37792</v>
      </c>
      <c r="O162" s="142"/>
      <c r="P162" s="346"/>
      <c r="Q162" s="142"/>
      <c r="R162" s="142"/>
      <c r="S162" s="601"/>
      <c r="T162" s="188"/>
      <c r="V162" s="206" t="s">
        <v>134</v>
      </c>
      <c r="W162" s="195">
        <v>5304</v>
      </c>
      <c r="X162" s="195">
        <v>2440</v>
      </c>
      <c r="Y162" s="195">
        <v>3790</v>
      </c>
      <c r="Z162" s="195">
        <v>1729</v>
      </c>
      <c r="AA162" s="195">
        <v>3541</v>
      </c>
      <c r="AB162" s="195">
        <v>1640</v>
      </c>
      <c r="AC162" s="195">
        <v>1826</v>
      </c>
      <c r="AD162" s="195">
        <v>860</v>
      </c>
      <c r="AE162" s="195">
        <v>878</v>
      </c>
      <c r="AF162" s="595"/>
      <c r="AG162" s="195">
        <v>439</v>
      </c>
      <c r="AH162" s="142">
        <f>+W162+Y162+AA162+AC162+AE162</f>
        <v>15339</v>
      </c>
      <c r="AI162" s="142">
        <f>+X162+Z162+AB162+AD162+AG162</f>
        <v>7108</v>
      </c>
      <c r="AJ162" s="195"/>
      <c r="AK162" s="595"/>
      <c r="AL162" s="195"/>
      <c r="AM162" s="195"/>
      <c r="AN162" s="582"/>
      <c r="AO162" s="196"/>
      <c r="AQ162" s="495" t="s">
        <v>134</v>
      </c>
      <c r="AR162" s="31">
        <v>472</v>
      </c>
      <c r="AS162" s="31">
        <v>451</v>
      </c>
      <c r="AT162" s="31">
        <v>445</v>
      </c>
      <c r="AU162" s="31">
        <v>414</v>
      </c>
      <c r="AV162" s="31">
        <v>377</v>
      </c>
      <c r="AW162" s="496">
        <f t="shared" si="52"/>
        <v>2159</v>
      </c>
      <c r="AX162" s="496"/>
      <c r="AY162" s="496"/>
      <c r="AZ162" s="345">
        <v>1163</v>
      </c>
      <c r="BA162" s="345">
        <v>360</v>
      </c>
      <c r="BB162" s="345">
        <v>1523</v>
      </c>
      <c r="BC162" s="477">
        <v>420</v>
      </c>
      <c r="BD162" s="75"/>
      <c r="BE162" s="229" t="s">
        <v>134</v>
      </c>
      <c r="BF162" s="350">
        <v>348</v>
      </c>
      <c r="BG162" s="350">
        <v>941</v>
      </c>
      <c r="BH162" s="350">
        <v>205</v>
      </c>
      <c r="BI162" s="350">
        <v>5</v>
      </c>
      <c r="BJ162" s="347">
        <f t="shared" si="53"/>
        <v>1499</v>
      </c>
      <c r="BK162" s="347"/>
      <c r="BL162" s="351">
        <v>69</v>
      </c>
      <c r="BM162" s="349">
        <v>21</v>
      </c>
    </row>
    <row r="163" spans="1:65" s="74" customFormat="1" ht="13.35" customHeight="1">
      <c r="A163" s="187" t="s">
        <v>310</v>
      </c>
      <c r="B163" s="142">
        <v>17818</v>
      </c>
      <c r="C163" s="142">
        <v>8692</v>
      </c>
      <c r="D163" s="142">
        <v>12927</v>
      </c>
      <c r="E163" s="142">
        <v>6313</v>
      </c>
      <c r="F163" s="142">
        <v>12132</v>
      </c>
      <c r="G163" s="142">
        <v>5963</v>
      </c>
      <c r="H163" s="142">
        <v>8545</v>
      </c>
      <c r="I163" s="142">
        <v>4215</v>
      </c>
      <c r="J163" s="142">
        <v>6223</v>
      </c>
      <c r="K163" s="346"/>
      <c r="L163" s="142">
        <v>2984</v>
      </c>
      <c r="M163" s="142">
        <f>+B163+D163+F163+H163+J163</f>
        <v>57645</v>
      </c>
      <c r="N163" s="142">
        <f>+C163+E163+G163+I163+L163</f>
        <v>28167</v>
      </c>
      <c r="O163" s="142"/>
      <c r="P163" s="346"/>
      <c r="Q163" s="142"/>
      <c r="R163" s="142"/>
      <c r="S163" s="601"/>
      <c r="T163" s="188"/>
      <c r="V163" s="206" t="s">
        <v>310</v>
      </c>
      <c r="W163" s="195">
        <v>4204</v>
      </c>
      <c r="X163" s="195">
        <v>1973</v>
      </c>
      <c r="Y163" s="195">
        <v>3479</v>
      </c>
      <c r="Z163" s="195">
        <v>1627</v>
      </c>
      <c r="AA163" s="195">
        <v>3381</v>
      </c>
      <c r="AB163" s="195">
        <v>1597</v>
      </c>
      <c r="AC163" s="195">
        <v>1717</v>
      </c>
      <c r="AD163" s="195">
        <v>825</v>
      </c>
      <c r="AE163" s="195">
        <v>1151</v>
      </c>
      <c r="AF163" s="595"/>
      <c r="AG163" s="195">
        <v>535</v>
      </c>
      <c r="AH163" s="142">
        <f>+W163+Y163+AA163+AC163+AE163</f>
        <v>13932</v>
      </c>
      <c r="AI163" s="142">
        <f>+X163+Z163+AB163+AD163+AG163</f>
        <v>6557</v>
      </c>
      <c r="AJ163" s="195"/>
      <c r="AK163" s="595"/>
      <c r="AL163" s="195"/>
      <c r="AM163" s="195"/>
      <c r="AN163" s="582"/>
      <c r="AO163" s="196"/>
      <c r="AQ163" s="495" t="s">
        <v>310</v>
      </c>
      <c r="AR163" s="31">
        <v>374</v>
      </c>
      <c r="AS163" s="31">
        <v>362</v>
      </c>
      <c r="AT163" s="31">
        <v>363</v>
      </c>
      <c r="AU163" s="31">
        <v>330</v>
      </c>
      <c r="AV163" s="31">
        <v>303</v>
      </c>
      <c r="AW163" s="496">
        <f t="shared" si="52"/>
        <v>1732</v>
      </c>
      <c r="AX163" s="496"/>
      <c r="AY163" s="496"/>
      <c r="AZ163" s="345">
        <v>820</v>
      </c>
      <c r="BA163" s="345">
        <v>254</v>
      </c>
      <c r="BB163" s="345">
        <v>1074</v>
      </c>
      <c r="BC163" s="477">
        <v>331</v>
      </c>
      <c r="BD163" s="75"/>
      <c r="BE163" s="229" t="s">
        <v>310</v>
      </c>
      <c r="BF163" s="350">
        <v>283</v>
      </c>
      <c r="BG163" s="350">
        <v>590</v>
      </c>
      <c r="BH163" s="350">
        <v>178</v>
      </c>
      <c r="BI163" s="350">
        <v>0</v>
      </c>
      <c r="BJ163" s="347">
        <f t="shared" si="53"/>
        <v>1051</v>
      </c>
      <c r="BK163" s="347"/>
      <c r="BL163" s="351">
        <v>3</v>
      </c>
      <c r="BM163" s="349"/>
    </row>
    <row r="164" spans="1:65" s="74" customFormat="1" ht="13.35" customHeight="1">
      <c r="A164" s="185" t="s">
        <v>36</v>
      </c>
      <c r="B164" s="142"/>
      <c r="C164" s="142"/>
      <c r="D164" s="142"/>
      <c r="E164" s="142"/>
      <c r="F164" s="142"/>
      <c r="G164" s="142"/>
      <c r="H164" s="142"/>
      <c r="I164" s="142"/>
      <c r="J164" s="142"/>
      <c r="K164" s="346"/>
      <c r="L164" s="142"/>
      <c r="M164" s="142">
        <f>+B164+D164+F164+H164+J164</f>
        <v>0</v>
      </c>
      <c r="N164" s="142">
        <f>+C164+E164+G164+I164+L164</f>
        <v>0</v>
      </c>
      <c r="O164" s="142"/>
      <c r="P164" s="346"/>
      <c r="Q164" s="142"/>
      <c r="R164" s="142"/>
      <c r="S164" s="601"/>
      <c r="T164" s="188"/>
      <c r="V164" s="203" t="s">
        <v>36</v>
      </c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345"/>
      <c r="AG164" s="192"/>
      <c r="AH164" s="142">
        <f>+W164+Y164+AA164+AC164+AE164</f>
        <v>0</v>
      </c>
      <c r="AI164" s="142">
        <f>+X164+Z164+AB164+AD164+AG164</f>
        <v>0</v>
      </c>
      <c r="AJ164" s="192"/>
      <c r="AK164" s="345"/>
      <c r="AL164" s="192"/>
      <c r="AM164" s="192"/>
      <c r="AN164" s="590"/>
      <c r="AO164" s="193"/>
      <c r="AQ164" s="494" t="s">
        <v>36</v>
      </c>
      <c r="AR164" s="345"/>
      <c r="AS164" s="345"/>
      <c r="AT164" s="345"/>
      <c r="AU164" s="345"/>
      <c r="AV164" s="345"/>
      <c r="AW164" s="496">
        <f t="shared" si="52"/>
        <v>0</v>
      </c>
      <c r="AX164" s="496"/>
      <c r="AY164" s="496"/>
      <c r="AZ164" s="345"/>
      <c r="BA164" s="345"/>
      <c r="BB164" s="345"/>
      <c r="BC164" s="477"/>
      <c r="BD164" s="75"/>
      <c r="BE164" s="228" t="s">
        <v>36</v>
      </c>
      <c r="BF164" s="350"/>
      <c r="BG164" s="350"/>
      <c r="BH164" s="350"/>
      <c r="BI164" s="350"/>
      <c r="BJ164" s="347">
        <f t="shared" si="53"/>
        <v>0</v>
      </c>
      <c r="BK164" s="347"/>
      <c r="BL164" s="348"/>
      <c r="BM164" s="349"/>
    </row>
    <row r="165" spans="1:65" s="74" customFormat="1" ht="13.35" customHeight="1">
      <c r="A165" s="187" t="s">
        <v>136</v>
      </c>
      <c r="B165" s="142">
        <v>9769</v>
      </c>
      <c r="C165" s="142">
        <v>4755</v>
      </c>
      <c r="D165" s="142">
        <v>6779</v>
      </c>
      <c r="E165" s="142">
        <v>3383</v>
      </c>
      <c r="F165" s="142">
        <v>6077</v>
      </c>
      <c r="G165" s="142">
        <v>3029</v>
      </c>
      <c r="H165" s="142">
        <v>4096</v>
      </c>
      <c r="I165" s="142">
        <v>2026</v>
      </c>
      <c r="J165" s="142">
        <v>2991</v>
      </c>
      <c r="K165" s="346"/>
      <c r="L165" s="142">
        <v>1505</v>
      </c>
      <c r="M165" s="142">
        <f>+B165+D165+F165+H165+J165</f>
        <v>29712</v>
      </c>
      <c r="N165" s="142">
        <f>+C165+E165+G165+I165+L165</f>
        <v>14698</v>
      </c>
      <c r="O165" s="142"/>
      <c r="P165" s="346"/>
      <c r="Q165" s="142"/>
      <c r="R165" s="142"/>
      <c r="S165" s="601"/>
      <c r="T165" s="188"/>
      <c r="V165" s="206" t="s">
        <v>136</v>
      </c>
      <c r="W165" s="195">
        <v>2096</v>
      </c>
      <c r="X165" s="195">
        <v>1004</v>
      </c>
      <c r="Y165" s="195">
        <v>1837</v>
      </c>
      <c r="Z165" s="195">
        <v>880</v>
      </c>
      <c r="AA165" s="195">
        <v>1623</v>
      </c>
      <c r="AB165" s="195">
        <v>789</v>
      </c>
      <c r="AC165" s="195">
        <v>620</v>
      </c>
      <c r="AD165" s="195">
        <v>283</v>
      </c>
      <c r="AE165" s="195">
        <v>532</v>
      </c>
      <c r="AF165" s="595"/>
      <c r="AG165" s="195">
        <v>272</v>
      </c>
      <c r="AH165" s="142">
        <f>+W165+Y165+AA165+AC165+AE165</f>
        <v>6708</v>
      </c>
      <c r="AI165" s="142">
        <f>+X165+Z165+AB165+AD165+AG165</f>
        <v>3228</v>
      </c>
      <c r="AJ165" s="195"/>
      <c r="AK165" s="595"/>
      <c r="AL165" s="195"/>
      <c r="AM165" s="195"/>
      <c r="AN165" s="582"/>
      <c r="AO165" s="196"/>
      <c r="AQ165" s="495" t="s">
        <v>136</v>
      </c>
      <c r="AR165" s="31">
        <v>276</v>
      </c>
      <c r="AS165" s="31">
        <v>270</v>
      </c>
      <c r="AT165" s="31">
        <v>265</v>
      </c>
      <c r="AU165" s="31">
        <v>239</v>
      </c>
      <c r="AV165" s="31">
        <v>208</v>
      </c>
      <c r="AW165" s="496">
        <f t="shared" si="52"/>
        <v>1258</v>
      </c>
      <c r="AX165" s="496"/>
      <c r="AY165" s="496"/>
      <c r="AZ165" s="345">
        <v>646</v>
      </c>
      <c r="BA165" s="345">
        <v>35</v>
      </c>
      <c r="BB165" s="345">
        <v>681</v>
      </c>
      <c r="BC165" s="477">
        <v>255</v>
      </c>
      <c r="BD165" s="75"/>
      <c r="BE165" s="229" t="s">
        <v>136</v>
      </c>
      <c r="BF165" s="350">
        <v>122</v>
      </c>
      <c r="BG165" s="350">
        <v>433</v>
      </c>
      <c r="BH165" s="350">
        <v>150</v>
      </c>
      <c r="BI165" s="350">
        <v>0</v>
      </c>
      <c r="BJ165" s="347">
        <f t="shared" si="53"/>
        <v>705</v>
      </c>
      <c r="BK165" s="347"/>
      <c r="BL165" s="351">
        <v>21</v>
      </c>
      <c r="BM165" s="349">
        <v>2</v>
      </c>
    </row>
    <row r="166" spans="1:65" s="74" customFormat="1" ht="13.35" customHeight="1">
      <c r="A166" s="187" t="s">
        <v>137</v>
      </c>
      <c r="B166" s="142">
        <v>7672</v>
      </c>
      <c r="C166" s="142">
        <v>3823</v>
      </c>
      <c r="D166" s="142">
        <v>6416</v>
      </c>
      <c r="E166" s="142">
        <v>3153</v>
      </c>
      <c r="F166" s="142">
        <v>5807</v>
      </c>
      <c r="G166" s="142">
        <v>2883</v>
      </c>
      <c r="H166" s="142">
        <v>4071</v>
      </c>
      <c r="I166" s="142">
        <v>2059</v>
      </c>
      <c r="J166" s="142">
        <v>3040</v>
      </c>
      <c r="K166" s="346"/>
      <c r="L166" s="142">
        <v>1480</v>
      </c>
      <c r="M166" s="142">
        <f>+B166+D166+F166+H166+J166</f>
        <v>27006</v>
      </c>
      <c r="N166" s="142">
        <f>+C166+E166+G166+I166+L166</f>
        <v>13398</v>
      </c>
      <c r="O166" s="31">
        <v>1812</v>
      </c>
      <c r="P166" s="31"/>
      <c r="Q166" s="31">
        <v>853</v>
      </c>
      <c r="R166" s="31">
        <v>1522</v>
      </c>
      <c r="S166" s="583"/>
      <c r="T166" s="378">
        <v>690</v>
      </c>
      <c r="V166" s="206" t="s">
        <v>137</v>
      </c>
      <c r="W166" s="195">
        <v>2651</v>
      </c>
      <c r="X166" s="195">
        <v>1299</v>
      </c>
      <c r="Y166" s="195">
        <v>2077</v>
      </c>
      <c r="Z166" s="195">
        <v>960</v>
      </c>
      <c r="AA166" s="195">
        <v>1944</v>
      </c>
      <c r="AB166" s="195">
        <v>937</v>
      </c>
      <c r="AC166" s="195">
        <v>799</v>
      </c>
      <c r="AD166" s="195">
        <v>439</v>
      </c>
      <c r="AE166" s="195">
        <v>581</v>
      </c>
      <c r="AF166" s="595"/>
      <c r="AG166" s="195">
        <v>273</v>
      </c>
      <c r="AH166" s="142">
        <f>+W166+Y166+AA166+AC166+AE166</f>
        <v>8052</v>
      </c>
      <c r="AI166" s="142">
        <f>+X166+Z166+AB166+AD166+AG166</f>
        <v>3908</v>
      </c>
      <c r="AJ166" s="31">
        <v>332</v>
      </c>
      <c r="AK166" s="31"/>
      <c r="AL166" s="31">
        <v>146</v>
      </c>
      <c r="AM166" s="31">
        <v>91</v>
      </c>
      <c r="AN166" s="583"/>
      <c r="AO166" s="378">
        <v>37</v>
      </c>
      <c r="AQ166" s="495" t="s">
        <v>137</v>
      </c>
      <c r="AR166" s="345">
        <v>191</v>
      </c>
      <c r="AS166" s="345">
        <v>189</v>
      </c>
      <c r="AT166" s="345">
        <v>187</v>
      </c>
      <c r="AU166" s="345">
        <v>166</v>
      </c>
      <c r="AV166" s="345">
        <v>148</v>
      </c>
      <c r="AW166" s="496">
        <f t="shared" si="52"/>
        <v>881</v>
      </c>
      <c r="AX166" s="384">
        <v>35</v>
      </c>
      <c r="AY166" s="384">
        <v>25</v>
      </c>
      <c r="AZ166" s="345">
        <v>578</v>
      </c>
      <c r="BA166" s="345">
        <v>86</v>
      </c>
      <c r="BB166" s="345">
        <v>664</v>
      </c>
      <c r="BC166" s="477">
        <v>185</v>
      </c>
      <c r="BD166" s="75"/>
      <c r="BE166" s="229" t="s">
        <v>137</v>
      </c>
      <c r="BF166" s="350">
        <v>199</v>
      </c>
      <c r="BG166" s="350">
        <v>348</v>
      </c>
      <c r="BH166" s="350">
        <v>185</v>
      </c>
      <c r="BI166" s="350">
        <v>18</v>
      </c>
      <c r="BJ166" s="347">
        <f t="shared" si="53"/>
        <v>750</v>
      </c>
      <c r="BK166" s="379">
        <v>64</v>
      </c>
      <c r="BL166" s="351">
        <v>82</v>
      </c>
      <c r="BM166" s="349">
        <v>17</v>
      </c>
    </row>
    <row r="167" spans="1:65" s="74" customFormat="1" ht="13.35" customHeight="1">
      <c r="A167" s="187" t="s">
        <v>311</v>
      </c>
      <c r="B167" s="142">
        <v>9144</v>
      </c>
      <c r="C167" s="142">
        <v>4434</v>
      </c>
      <c r="D167" s="142">
        <v>7125</v>
      </c>
      <c r="E167" s="142">
        <v>3508</v>
      </c>
      <c r="F167" s="142">
        <v>7031</v>
      </c>
      <c r="G167" s="142">
        <v>3494</v>
      </c>
      <c r="H167" s="142">
        <v>5411</v>
      </c>
      <c r="I167" s="142">
        <v>2684</v>
      </c>
      <c r="J167" s="142">
        <v>3937</v>
      </c>
      <c r="K167" s="346"/>
      <c r="L167" s="142">
        <v>1935</v>
      </c>
      <c r="M167" s="142">
        <f>+B167+D167+F167+H167+J167</f>
        <v>32648</v>
      </c>
      <c r="N167" s="142">
        <f>+C167+E167+G167+I167+L167</f>
        <v>16055</v>
      </c>
      <c r="O167" s="142"/>
      <c r="P167" s="346"/>
      <c r="Q167" s="142"/>
      <c r="R167" s="142"/>
      <c r="S167" s="601"/>
      <c r="T167" s="188"/>
      <c r="V167" s="206" t="s">
        <v>311</v>
      </c>
      <c r="W167" s="195">
        <v>2545</v>
      </c>
      <c r="X167" s="195">
        <v>1189</v>
      </c>
      <c r="Y167" s="195">
        <v>2049</v>
      </c>
      <c r="Z167" s="195">
        <v>952</v>
      </c>
      <c r="AA167" s="195">
        <v>2108</v>
      </c>
      <c r="AB167" s="195">
        <v>1031</v>
      </c>
      <c r="AC167" s="195">
        <v>1140</v>
      </c>
      <c r="AD167" s="195">
        <v>543</v>
      </c>
      <c r="AE167" s="195">
        <v>607</v>
      </c>
      <c r="AF167" s="595"/>
      <c r="AG167" s="195">
        <v>293</v>
      </c>
      <c r="AH167" s="142">
        <f>+W167+Y167+AA167+AC167+AE167</f>
        <v>8449</v>
      </c>
      <c r="AI167" s="142">
        <f>+X167+Z167+AB167+AD167+AG167</f>
        <v>4008</v>
      </c>
      <c r="AJ167" s="195"/>
      <c r="AK167" s="595"/>
      <c r="AL167" s="195"/>
      <c r="AM167" s="195"/>
      <c r="AN167" s="582"/>
      <c r="AO167" s="196"/>
      <c r="AQ167" s="495" t="s">
        <v>311</v>
      </c>
      <c r="AR167" s="345">
        <v>216</v>
      </c>
      <c r="AS167" s="345">
        <v>214</v>
      </c>
      <c r="AT167" s="345">
        <v>216</v>
      </c>
      <c r="AU167" s="345">
        <v>199</v>
      </c>
      <c r="AV167" s="345">
        <v>175</v>
      </c>
      <c r="AW167" s="496">
        <f t="shared" si="52"/>
        <v>1020</v>
      </c>
      <c r="AX167" s="496"/>
      <c r="AY167" s="496"/>
      <c r="AZ167" s="345">
        <v>648</v>
      </c>
      <c r="BA167" s="345">
        <v>104</v>
      </c>
      <c r="BB167" s="345">
        <v>752</v>
      </c>
      <c r="BC167" s="477">
        <v>274</v>
      </c>
      <c r="BD167" s="75"/>
      <c r="BE167" s="229" t="s">
        <v>311</v>
      </c>
      <c r="BF167" s="350">
        <v>179</v>
      </c>
      <c r="BG167" s="350">
        <v>333</v>
      </c>
      <c r="BH167" s="350">
        <v>260</v>
      </c>
      <c r="BI167" s="350">
        <v>4</v>
      </c>
      <c r="BJ167" s="347">
        <f t="shared" si="53"/>
        <v>776</v>
      </c>
      <c r="BK167" s="347">
        <f>+O166/BK166</f>
        <v>28.3125</v>
      </c>
      <c r="BL167" s="351">
        <v>37</v>
      </c>
      <c r="BM167" s="349">
        <v>11</v>
      </c>
    </row>
    <row r="168" spans="1:65" s="74" customFormat="1" ht="13.35" customHeight="1">
      <c r="A168" s="187" t="s">
        <v>312</v>
      </c>
      <c r="B168" s="142">
        <v>16315</v>
      </c>
      <c r="C168" s="142">
        <v>7860</v>
      </c>
      <c r="D168" s="142">
        <v>12613</v>
      </c>
      <c r="E168" s="142">
        <v>6205</v>
      </c>
      <c r="F168" s="142">
        <v>12100</v>
      </c>
      <c r="G168" s="142">
        <v>5915</v>
      </c>
      <c r="H168" s="142">
        <v>9299</v>
      </c>
      <c r="I168" s="142">
        <v>4606</v>
      </c>
      <c r="J168" s="142">
        <v>6863</v>
      </c>
      <c r="K168" s="346"/>
      <c r="L168" s="142">
        <v>3335</v>
      </c>
      <c r="M168" s="142">
        <f>+B168+D168+F168+H168+J168</f>
        <v>57190</v>
      </c>
      <c r="N168" s="142">
        <f>+C168+E168+G168+I168+L168</f>
        <v>27921</v>
      </c>
      <c r="O168" s="142"/>
      <c r="P168" s="346"/>
      <c r="Q168" s="142"/>
      <c r="R168" s="142"/>
      <c r="S168" s="601"/>
      <c r="T168" s="188"/>
      <c r="V168" s="206" t="s">
        <v>312</v>
      </c>
      <c r="W168" s="195">
        <v>5366</v>
      </c>
      <c r="X168" s="195">
        <v>2481</v>
      </c>
      <c r="Y168" s="195">
        <v>3853</v>
      </c>
      <c r="Z168" s="195">
        <v>1754</v>
      </c>
      <c r="AA168" s="195">
        <v>3654</v>
      </c>
      <c r="AB168" s="195">
        <v>1708</v>
      </c>
      <c r="AC168" s="195">
        <v>2401</v>
      </c>
      <c r="AD168" s="195">
        <v>1148</v>
      </c>
      <c r="AE168" s="195">
        <v>856</v>
      </c>
      <c r="AF168" s="595"/>
      <c r="AG168" s="195">
        <v>405</v>
      </c>
      <c r="AH168" s="142">
        <f>+W168+Y168+AA168+AC168+AE168</f>
        <v>16130</v>
      </c>
      <c r="AI168" s="142">
        <f>+X168+Z168+AB168+AD168+AG168</f>
        <v>7496</v>
      </c>
      <c r="AJ168" s="195"/>
      <c r="AK168" s="595"/>
      <c r="AL168" s="195"/>
      <c r="AM168" s="195"/>
      <c r="AN168" s="582"/>
      <c r="AO168" s="196"/>
      <c r="AQ168" s="495" t="s">
        <v>312</v>
      </c>
      <c r="AR168" s="31">
        <v>411</v>
      </c>
      <c r="AS168" s="31">
        <v>400</v>
      </c>
      <c r="AT168" s="31">
        <v>384</v>
      </c>
      <c r="AU168" s="31">
        <v>355</v>
      </c>
      <c r="AV168" s="31">
        <v>336</v>
      </c>
      <c r="AW168" s="496">
        <f t="shared" si="52"/>
        <v>1886</v>
      </c>
      <c r="AX168" s="496"/>
      <c r="AY168" s="496"/>
      <c r="AZ168" s="345">
        <v>1195</v>
      </c>
      <c r="BA168" s="345">
        <v>107</v>
      </c>
      <c r="BB168" s="345">
        <v>1302</v>
      </c>
      <c r="BC168" s="477">
        <v>366</v>
      </c>
      <c r="BD168" s="75"/>
      <c r="BE168" s="229" t="s">
        <v>312</v>
      </c>
      <c r="BF168" s="350">
        <v>379</v>
      </c>
      <c r="BG168" s="350">
        <v>697</v>
      </c>
      <c r="BH168" s="350">
        <v>213</v>
      </c>
      <c r="BI168" s="350">
        <v>0</v>
      </c>
      <c r="BJ168" s="347">
        <f t="shared" si="53"/>
        <v>1289</v>
      </c>
      <c r="BK168" s="347"/>
      <c r="BL168" s="351">
        <v>30</v>
      </c>
      <c r="BM168" s="349">
        <v>10</v>
      </c>
    </row>
    <row r="169" spans="1:65" s="74" customFormat="1" ht="13.35" customHeight="1">
      <c r="A169" s="187" t="s">
        <v>291</v>
      </c>
      <c r="B169" s="142">
        <v>8537</v>
      </c>
      <c r="C169" s="142">
        <v>4150</v>
      </c>
      <c r="D169" s="142">
        <v>6240</v>
      </c>
      <c r="E169" s="142">
        <v>3001</v>
      </c>
      <c r="F169" s="142">
        <v>5052</v>
      </c>
      <c r="G169" s="142">
        <v>2450</v>
      </c>
      <c r="H169" s="142">
        <v>3354</v>
      </c>
      <c r="I169" s="142">
        <v>1640</v>
      </c>
      <c r="J169" s="142">
        <v>2436</v>
      </c>
      <c r="K169" s="346"/>
      <c r="L169" s="142">
        <v>1080</v>
      </c>
      <c r="M169" s="142">
        <f>+B169+D169+F169+H169+J169</f>
        <v>25619</v>
      </c>
      <c r="N169" s="142">
        <f>+C169+E169+G169+I169+L169</f>
        <v>12321</v>
      </c>
      <c r="O169" s="142"/>
      <c r="P169" s="346"/>
      <c r="Q169" s="142"/>
      <c r="R169" s="142"/>
      <c r="S169" s="601"/>
      <c r="T169" s="188"/>
      <c r="V169" s="206" t="s">
        <v>291</v>
      </c>
      <c r="W169" s="195">
        <v>2486</v>
      </c>
      <c r="X169" s="195">
        <v>1195</v>
      </c>
      <c r="Y169" s="195">
        <v>1655</v>
      </c>
      <c r="Z169" s="195">
        <v>785</v>
      </c>
      <c r="AA169" s="195">
        <v>1454</v>
      </c>
      <c r="AB169" s="195">
        <v>696</v>
      </c>
      <c r="AC169" s="195">
        <v>736</v>
      </c>
      <c r="AD169" s="195">
        <v>403</v>
      </c>
      <c r="AE169" s="195">
        <v>337</v>
      </c>
      <c r="AF169" s="595"/>
      <c r="AG169" s="195">
        <v>149</v>
      </c>
      <c r="AH169" s="142">
        <f>+W169+Y169+AA169+AC169+AE169</f>
        <v>6668</v>
      </c>
      <c r="AI169" s="142">
        <f>+X169+Z169+AB169+AD169+AG169</f>
        <v>3228</v>
      </c>
      <c r="AJ169" s="195"/>
      <c r="AK169" s="595"/>
      <c r="AL169" s="195"/>
      <c r="AM169" s="195"/>
      <c r="AN169" s="582"/>
      <c r="AO169" s="196"/>
      <c r="AQ169" s="495" t="s">
        <v>291</v>
      </c>
      <c r="AR169" s="345">
        <v>174</v>
      </c>
      <c r="AS169" s="345">
        <v>166</v>
      </c>
      <c r="AT169" s="345">
        <v>161</v>
      </c>
      <c r="AU169" s="345">
        <v>138</v>
      </c>
      <c r="AV169" s="345">
        <v>114</v>
      </c>
      <c r="AW169" s="496">
        <f t="shared" si="52"/>
        <v>753</v>
      </c>
      <c r="AX169" s="496"/>
      <c r="AY169" s="496"/>
      <c r="AZ169" s="345">
        <v>406</v>
      </c>
      <c r="BA169" s="345">
        <v>44</v>
      </c>
      <c r="BB169" s="345">
        <v>450</v>
      </c>
      <c r="BC169" s="477">
        <v>144</v>
      </c>
      <c r="BD169" s="75"/>
      <c r="BE169" s="229" t="s">
        <v>291</v>
      </c>
      <c r="BF169" s="350">
        <v>146</v>
      </c>
      <c r="BG169" s="350">
        <v>292</v>
      </c>
      <c r="BH169" s="350">
        <v>106</v>
      </c>
      <c r="BI169" s="350">
        <v>2</v>
      </c>
      <c r="BJ169" s="347">
        <f t="shared" si="53"/>
        <v>546</v>
      </c>
      <c r="BK169" s="347"/>
      <c r="BL169" s="351">
        <v>26</v>
      </c>
      <c r="BM169" s="349">
        <v>8</v>
      </c>
    </row>
    <row r="170" spans="1:65" s="74" customFormat="1" ht="13.35" customHeight="1">
      <c r="A170" s="187" t="s">
        <v>141</v>
      </c>
      <c r="B170" s="142">
        <v>16089</v>
      </c>
      <c r="C170" s="142">
        <v>7866</v>
      </c>
      <c r="D170" s="142">
        <v>13313</v>
      </c>
      <c r="E170" s="142">
        <v>6433</v>
      </c>
      <c r="F170" s="142">
        <v>13213</v>
      </c>
      <c r="G170" s="142">
        <v>6508</v>
      </c>
      <c r="H170" s="142">
        <v>9994</v>
      </c>
      <c r="I170" s="142">
        <v>4955</v>
      </c>
      <c r="J170" s="142">
        <v>8749</v>
      </c>
      <c r="K170" s="346"/>
      <c r="L170" s="142">
        <v>4357</v>
      </c>
      <c r="M170" s="142">
        <f>+B170+D170+F170+H170+J170</f>
        <v>61358</v>
      </c>
      <c r="N170" s="142">
        <f>+C170+E170+G170+I170+L170</f>
        <v>30119</v>
      </c>
      <c r="O170" s="142"/>
      <c r="P170" s="346"/>
      <c r="Q170" s="142"/>
      <c r="R170" s="142"/>
      <c r="S170" s="601"/>
      <c r="T170" s="188"/>
      <c r="V170" s="206" t="s">
        <v>141</v>
      </c>
      <c r="W170" s="195">
        <v>2268</v>
      </c>
      <c r="X170" s="195">
        <v>1048</v>
      </c>
      <c r="Y170" s="195">
        <v>3761</v>
      </c>
      <c r="Z170" s="195">
        <v>1748</v>
      </c>
      <c r="AA170" s="195">
        <v>4139</v>
      </c>
      <c r="AB170" s="195">
        <v>1988</v>
      </c>
      <c r="AC170" s="195">
        <v>1323</v>
      </c>
      <c r="AD170" s="195">
        <v>638</v>
      </c>
      <c r="AE170" s="195">
        <v>1757</v>
      </c>
      <c r="AF170" s="595"/>
      <c r="AG170" s="195">
        <v>837</v>
      </c>
      <c r="AH170" s="142">
        <f>+W170+Y170+AA170+AC170+AE170</f>
        <v>13248</v>
      </c>
      <c r="AI170" s="142">
        <f>+X170+Z170+AB170+AD170+AG170</f>
        <v>6259</v>
      </c>
      <c r="AJ170" s="195"/>
      <c r="AK170" s="595"/>
      <c r="AL170" s="195"/>
      <c r="AM170" s="195"/>
      <c r="AN170" s="582"/>
      <c r="AO170" s="196"/>
      <c r="AQ170" s="495" t="s">
        <v>141</v>
      </c>
      <c r="AR170" s="31">
        <v>390</v>
      </c>
      <c r="AS170" s="31">
        <v>388</v>
      </c>
      <c r="AT170" s="31">
        <v>372</v>
      </c>
      <c r="AU170" s="31">
        <v>324</v>
      </c>
      <c r="AV170" s="31">
        <v>292</v>
      </c>
      <c r="AW170" s="496">
        <f t="shared" si="52"/>
        <v>1766</v>
      </c>
      <c r="AX170" s="496"/>
      <c r="AY170" s="496"/>
      <c r="AZ170" s="345">
        <v>1358</v>
      </c>
      <c r="BA170" s="345">
        <v>218</v>
      </c>
      <c r="BB170" s="345">
        <v>1576</v>
      </c>
      <c r="BC170" s="477">
        <v>476</v>
      </c>
      <c r="BD170" s="75"/>
      <c r="BE170" s="229" t="s">
        <v>141</v>
      </c>
      <c r="BF170" s="350">
        <v>420</v>
      </c>
      <c r="BG170" s="350">
        <v>768</v>
      </c>
      <c r="BH170" s="350">
        <v>395</v>
      </c>
      <c r="BI170" s="350">
        <v>1</v>
      </c>
      <c r="BJ170" s="347">
        <f t="shared" si="53"/>
        <v>1584</v>
      </c>
      <c r="BK170" s="347"/>
      <c r="BL170" s="351">
        <v>55</v>
      </c>
      <c r="BM170" s="349">
        <v>18</v>
      </c>
    </row>
    <row r="171" spans="1:65" s="74" customFormat="1" ht="13.35" customHeight="1">
      <c r="A171" s="187" t="s">
        <v>314</v>
      </c>
      <c r="B171" s="142">
        <v>12443</v>
      </c>
      <c r="C171" s="142">
        <v>6155</v>
      </c>
      <c r="D171" s="142">
        <v>9093</v>
      </c>
      <c r="E171" s="142">
        <v>4555</v>
      </c>
      <c r="F171" s="142">
        <v>8365</v>
      </c>
      <c r="G171" s="142">
        <v>4245</v>
      </c>
      <c r="H171" s="142">
        <v>5873</v>
      </c>
      <c r="I171" s="142">
        <v>2929</v>
      </c>
      <c r="J171" s="142">
        <v>3959</v>
      </c>
      <c r="K171" s="346"/>
      <c r="L171" s="142">
        <v>1940</v>
      </c>
      <c r="M171" s="142">
        <f>+B171+D171+F171+H171+J171</f>
        <v>39733</v>
      </c>
      <c r="N171" s="142">
        <f>+C171+E171+G171+I171+L171</f>
        <v>19824</v>
      </c>
      <c r="O171" s="142"/>
      <c r="P171" s="346"/>
      <c r="Q171" s="142"/>
      <c r="R171" s="142"/>
      <c r="S171" s="601"/>
      <c r="T171" s="188"/>
      <c r="V171" s="206" t="s">
        <v>314</v>
      </c>
      <c r="W171" s="195">
        <v>2445</v>
      </c>
      <c r="X171" s="195">
        <v>1225</v>
      </c>
      <c r="Y171" s="195">
        <v>2191</v>
      </c>
      <c r="Z171" s="195">
        <v>1042</v>
      </c>
      <c r="AA171" s="195">
        <v>2236</v>
      </c>
      <c r="AB171" s="195">
        <v>1145</v>
      </c>
      <c r="AC171" s="195">
        <v>1069</v>
      </c>
      <c r="AD171" s="195">
        <v>518</v>
      </c>
      <c r="AE171" s="195">
        <v>560</v>
      </c>
      <c r="AF171" s="595"/>
      <c r="AG171" s="195">
        <v>273</v>
      </c>
      <c r="AH171" s="142">
        <f>+W171+Y171+AA171+AC171+AE171</f>
        <v>8501</v>
      </c>
      <c r="AI171" s="142">
        <f>+X171+Z171+AB171+AD171+AG171</f>
        <v>4203</v>
      </c>
      <c r="AJ171" s="195"/>
      <c r="AK171" s="595"/>
      <c r="AL171" s="195"/>
      <c r="AM171" s="195"/>
      <c r="AN171" s="582"/>
      <c r="AO171" s="196"/>
      <c r="AQ171" s="495" t="s">
        <v>314</v>
      </c>
      <c r="AR171" s="345">
        <v>246</v>
      </c>
      <c r="AS171" s="345">
        <v>244</v>
      </c>
      <c r="AT171" s="345">
        <v>233</v>
      </c>
      <c r="AU171" s="345">
        <v>213</v>
      </c>
      <c r="AV171" s="345">
        <v>204</v>
      </c>
      <c r="AW171" s="496">
        <f t="shared" si="52"/>
        <v>1140</v>
      </c>
      <c r="AX171" s="496"/>
      <c r="AY171" s="496"/>
      <c r="AZ171" s="345">
        <v>617</v>
      </c>
      <c r="BA171" s="345">
        <v>58</v>
      </c>
      <c r="BB171" s="345">
        <v>675</v>
      </c>
      <c r="BC171" s="477">
        <v>233</v>
      </c>
      <c r="BD171" s="75"/>
      <c r="BE171" s="229" t="s">
        <v>314</v>
      </c>
      <c r="BF171" s="350">
        <v>230</v>
      </c>
      <c r="BG171" s="350">
        <v>446</v>
      </c>
      <c r="BH171" s="350">
        <v>145</v>
      </c>
      <c r="BI171" s="350">
        <v>1</v>
      </c>
      <c r="BJ171" s="347">
        <f t="shared" si="53"/>
        <v>822</v>
      </c>
      <c r="BK171" s="347"/>
      <c r="BL171" s="351">
        <v>41</v>
      </c>
      <c r="BM171" s="349">
        <v>10</v>
      </c>
    </row>
    <row r="172" spans="1:65" s="74" customFormat="1" ht="13.35" customHeight="1">
      <c r="A172" s="199" t="s">
        <v>37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346"/>
      <c r="L172" s="142"/>
      <c r="M172" s="142">
        <f>+B172+D172+F172+H172+J172</f>
        <v>0</v>
      </c>
      <c r="N172" s="142">
        <f>+C172+E172+G172+I172+L172</f>
        <v>0</v>
      </c>
      <c r="O172" s="142"/>
      <c r="P172" s="346"/>
      <c r="Q172" s="142"/>
      <c r="R172" s="142"/>
      <c r="S172" s="601"/>
      <c r="T172" s="188"/>
      <c r="V172" s="203" t="s">
        <v>37</v>
      </c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345"/>
      <c r="AG172" s="192"/>
      <c r="AH172" s="142">
        <f>+W172+Y172+AA172+AC172+AE172</f>
        <v>0</v>
      </c>
      <c r="AI172" s="142">
        <f>+X172+Z172+AB172+AD172+AG172</f>
        <v>0</v>
      </c>
      <c r="AJ172" s="192"/>
      <c r="AK172" s="345"/>
      <c r="AL172" s="192"/>
      <c r="AM172" s="192"/>
      <c r="AN172" s="590"/>
      <c r="AO172" s="193"/>
      <c r="AQ172" s="494" t="s">
        <v>37</v>
      </c>
      <c r="AR172" s="345"/>
      <c r="AS172" s="345"/>
      <c r="AT172" s="345"/>
      <c r="AU172" s="345"/>
      <c r="AV172" s="345"/>
      <c r="AW172" s="496">
        <f t="shared" si="52"/>
        <v>0</v>
      </c>
      <c r="AX172" s="496"/>
      <c r="AY172" s="496"/>
      <c r="AZ172" s="345"/>
      <c r="BA172" s="345"/>
      <c r="BB172" s="345"/>
      <c r="BC172" s="477"/>
      <c r="BD172" s="75"/>
      <c r="BE172" s="228" t="s">
        <v>37</v>
      </c>
      <c r="BF172" s="350"/>
      <c r="BG172" s="350"/>
      <c r="BH172" s="350"/>
      <c r="BI172" s="350"/>
      <c r="BJ172" s="347">
        <f t="shared" si="53"/>
        <v>0</v>
      </c>
      <c r="BK172" s="347"/>
      <c r="BL172" s="348"/>
      <c r="BM172" s="349"/>
    </row>
    <row r="173" spans="1:65" s="74" customFormat="1" ht="13.35" customHeight="1">
      <c r="A173" s="187" t="s">
        <v>143</v>
      </c>
      <c r="B173" s="142">
        <v>9019</v>
      </c>
      <c r="C173" s="142">
        <v>4288</v>
      </c>
      <c r="D173" s="142">
        <v>7954</v>
      </c>
      <c r="E173" s="142">
        <v>3777</v>
      </c>
      <c r="F173" s="142">
        <v>7441</v>
      </c>
      <c r="G173" s="142">
        <v>3465</v>
      </c>
      <c r="H173" s="142">
        <v>5286</v>
      </c>
      <c r="I173" s="142">
        <v>2604</v>
      </c>
      <c r="J173" s="142">
        <v>4057</v>
      </c>
      <c r="K173" s="346"/>
      <c r="L173" s="142">
        <v>2030</v>
      </c>
      <c r="M173" s="142">
        <f>+B173+D173+F173+H173+J173</f>
        <v>33757</v>
      </c>
      <c r="N173" s="142">
        <f>+C173+E173+G173+I173+L173</f>
        <v>16164</v>
      </c>
      <c r="O173" s="142"/>
      <c r="P173" s="346"/>
      <c r="Q173" s="142"/>
      <c r="R173" s="142"/>
      <c r="S173" s="601"/>
      <c r="T173" s="188"/>
      <c r="V173" s="206" t="s">
        <v>143</v>
      </c>
      <c r="W173" s="192">
        <v>536</v>
      </c>
      <c r="X173" s="192">
        <v>234</v>
      </c>
      <c r="Y173" s="192">
        <v>1820</v>
      </c>
      <c r="Z173" s="192">
        <v>781</v>
      </c>
      <c r="AA173" s="192">
        <v>1598</v>
      </c>
      <c r="AB173" s="192">
        <v>675</v>
      </c>
      <c r="AC173" s="192">
        <v>245</v>
      </c>
      <c r="AD173" s="192">
        <v>116</v>
      </c>
      <c r="AE173" s="192">
        <v>279</v>
      </c>
      <c r="AF173" s="345"/>
      <c r="AG173" s="192">
        <v>119</v>
      </c>
      <c r="AH173" s="142">
        <f>+W173+Y173+AA173+AC173+AE173</f>
        <v>4478</v>
      </c>
      <c r="AI173" s="142">
        <f>+X173+Z173+AB173+AD173+AG173</f>
        <v>1925</v>
      </c>
      <c r="AJ173" s="192"/>
      <c r="AK173" s="345"/>
      <c r="AL173" s="192"/>
      <c r="AM173" s="192"/>
      <c r="AN173" s="590"/>
      <c r="AO173" s="193"/>
      <c r="AQ173" s="495" t="s">
        <v>143</v>
      </c>
      <c r="AR173" s="345">
        <v>193</v>
      </c>
      <c r="AS173" s="345">
        <v>185</v>
      </c>
      <c r="AT173" s="345">
        <v>188</v>
      </c>
      <c r="AU173" s="345">
        <v>173</v>
      </c>
      <c r="AV173" s="345">
        <v>167</v>
      </c>
      <c r="AW173" s="496">
        <f t="shared" si="52"/>
        <v>906</v>
      </c>
      <c r="AX173" s="496"/>
      <c r="AY173" s="496"/>
      <c r="AZ173" s="345">
        <v>738</v>
      </c>
      <c r="BA173" s="345">
        <v>43</v>
      </c>
      <c r="BB173" s="345">
        <v>781</v>
      </c>
      <c r="BC173" s="477">
        <v>165</v>
      </c>
      <c r="BD173" s="75"/>
      <c r="BE173" s="229" t="s">
        <v>143</v>
      </c>
      <c r="BF173" s="350">
        <v>244</v>
      </c>
      <c r="BG173" s="350">
        <v>340</v>
      </c>
      <c r="BH173" s="350">
        <v>148</v>
      </c>
      <c r="BI173" s="350">
        <v>1</v>
      </c>
      <c r="BJ173" s="347">
        <f t="shared" si="53"/>
        <v>733</v>
      </c>
      <c r="BK173" s="347"/>
      <c r="BL173" s="351">
        <v>38</v>
      </c>
      <c r="BM173" s="349">
        <v>9</v>
      </c>
    </row>
    <row r="174" spans="1:65" s="74" customFormat="1" ht="13.35" customHeight="1">
      <c r="A174" s="187" t="s">
        <v>144</v>
      </c>
      <c r="B174" s="142">
        <v>13573</v>
      </c>
      <c r="C174" s="142">
        <v>6480</v>
      </c>
      <c r="D174" s="142">
        <v>11911</v>
      </c>
      <c r="E174" s="142">
        <v>5755</v>
      </c>
      <c r="F174" s="142">
        <v>10712</v>
      </c>
      <c r="G174" s="142">
        <v>5127</v>
      </c>
      <c r="H174" s="142">
        <v>7842</v>
      </c>
      <c r="I174" s="142">
        <v>3835</v>
      </c>
      <c r="J174" s="142">
        <v>5313</v>
      </c>
      <c r="K174" s="346"/>
      <c r="L174" s="142">
        <v>2634</v>
      </c>
      <c r="M174" s="142">
        <f>+B174+D174+F174+H174+J174</f>
        <v>49351</v>
      </c>
      <c r="N174" s="142">
        <f>+C174+E174+G174+I174+L174</f>
        <v>23831</v>
      </c>
      <c r="O174" s="142"/>
      <c r="P174" s="346"/>
      <c r="Q174" s="142"/>
      <c r="R174" s="142"/>
      <c r="S174" s="601"/>
      <c r="T174" s="188"/>
      <c r="V174" s="206" t="s">
        <v>144</v>
      </c>
      <c r="W174" s="192">
        <v>2777</v>
      </c>
      <c r="X174" s="192">
        <v>1239</v>
      </c>
      <c r="Y174" s="192">
        <v>2804</v>
      </c>
      <c r="Z174" s="192">
        <v>1288</v>
      </c>
      <c r="AA174" s="192">
        <v>2421</v>
      </c>
      <c r="AB174" s="192">
        <v>1063</v>
      </c>
      <c r="AC174" s="192">
        <v>1403</v>
      </c>
      <c r="AD174" s="192">
        <v>658</v>
      </c>
      <c r="AE174" s="192">
        <v>606</v>
      </c>
      <c r="AF174" s="345"/>
      <c r="AG174" s="192">
        <v>287</v>
      </c>
      <c r="AH174" s="142">
        <f>+W174+Y174+AA174+AC174+AE174</f>
        <v>10011</v>
      </c>
      <c r="AI174" s="142">
        <f>+X174+Z174+AB174+AD174+AG174</f>
        <v>4535</v>
      </c>
      <c r="AJ174" s="192"/>
      <c r="AK174" s="345"/>
      <c r="AL174" s="192"/>
      <c r="AM174" s="192"/>
      <c r="AN174" s="590"/>
      <c r="AO174" s="193"/>
      <c r="AQ174" s="495" t="s">
        <v>144</v>
      </c>
      <c r="AR174" s="345">
        <v>283</v>
      </c>
      <c r="AS174" s="345">
        <v>278</v>
      </c>
      <c r="AT174" s="345">
        <v>272</v>
      </c>
      <c r="AU174" s="345">
        <v>261</v>
      </c>
      <c r="AV174" s="345">
        <v>243</v>
      </c>
      <c r="AW174" s="496">
        <f t="shared" si="52"/>
        <v>1337</v>
      </c>
      <c r="AX174" s="496"/>
      <c r="AY174" s="496"/>
      <c r="AZ174" s="345">
        <v>897</v>
      </c>
      <c r="BA174" s="345">
        <v>109</v>
      </c>
      <c r="BB174" s="345">
        <v>1006</v>
      </c>
      <c r="BC174" s="477">
        <v>274</v>
      </c>
      <c r="BD174" s="75"/>
      <c r="BE174" s="229" t="s">
        <v>144</v>
      </c>
      <c r="BF174" s="350">
        <v>311</v>
      </c>
      <c r="BG174" s="350">
        <v>589</v>
      </c>
      <c r="BH174" s="350">
        <v>181</v>
      </c>
      <c r="BI174" s="350">
        <v>1</v>
      </c>
      <c r="BJ174" s="347">
        <f t="shared" si="53"/>
        <v>1082</v>
      </c>
      <c r="BK174" s="347"/>
      <c r="BL174" s="351">
        <v>47</v>
      </c>
      <c r="BM174" s="349">
        <v>18</v>
      </c>
    </row>
    <row r="175" spans="1:65" s="74" customFormat="1" ht="13.35" customHeight="1">
      <c r="A175" s="187" t="s">
        <v>145</v>
      </c>
      <c r="B175" s="142">
        <v>4690</v>
      </c>
      <c r="C175" s="142">
        <v>2164</v>
      </c>
      <c r="D175" s="142">
        <v>4512</v>
      </c>
      <c r="E175" s="142">
        <v>2121</v>
      </c>
      <c r="F175" s="142">
        <v>4453</v>
      </c>
      <c r="G175" s="142">
        <v>2104</v>
      </c>
      <c r="H175" s="142">
        <v>4064</v>
      </c>
      <c r="I175" s="142">
        <v>2011</v>
      </c>
      <c r="J175" s="142">
        <v>3617</v>
      </c>
      <c r="K175" s="346"/>
      <c r="L175" s="142">
        <v>1819</v>
      </c>
      <c r="M175" s="142">
        <f>+B175+D175+F175+H175+J175</f>
        <v>21336</v>
      </c>
      <c r="N175" s="142">
        <f>+C175+E175+G175+I175+L175</f>
        <v>10219</v>
      </c>
      <c r="O175" s="142"/>
      <c r="P175" s="346"/>
      <c r="Q175" s="142"/>
      <c r="R175" s="142"/>
      <c r="S175" s="601"/>
      <c r="T175" s="188"/>
      <c r="V175" s="206" t="s">
        <v>145</v>
      </c>
      <c r="W175" s="192">
        <v>992</v>
      </c>
      <c r="X175" s="192">
        <v>398</v>
      </c>
      <c r="Y175" s="192">
        <v>863</v>
      </c>
      <c r="Z175" s="192">
        <v>369</v>
      </c>
      <c r="AA175" s="192">
        <v>919</v>
      </c>
      <c r="AB175" s="192">
        <v>395</v>
      </c>
      <c r="AC175" s="192">
        <v>580</v>
      </c>
      <c r="AD175" s="192">
        <v>265</v>
      </c>
      <c r="AE175" s="192">
        <v>644</v>
      </c>
      <c r="AF175" s="345"/>
      <c r="AG175" s="192">
        <v>308</v>
      </c>
      <c r="AH175" s="142">
        <f>+W175+Y175+AA175+AC175+AE175</f>
        <v>3998</v>
      </c>
      <c r="AI175" s="142">
        <f>+X175+Z175+AB175+AD175+AG175</f>
        <v>1735</v>
      </c>
      <c r="AJ175" s="192"/>
      <c r="AK175" s="345"/>
      <c r="AL175" s="192"/>
      <c r="AM175" s="192"/>
      <c r="AN175" s="590"/>
      <c r="AO175" s="193"/>
      <c r="AQ175" s="495" t="s">
        <v>145</v>
      </c>
      <c r="AR175" s="345">
        <v>81</v>
      </c>
      <c r="AS175" s="345">
        <v>77</v>
      </c>
      <c r="AT175" s="345">
        <v>81</v>
      </c>
      <c r="AU175" s="345">
        <v>77</v>
      </c>
      <c r="AV175" s="345">
        <v>76</v>
      </c>
      <c r="AW175" s="496">
        <f t="shared" si="52"/>
        <v>392</v>
      </c>
      <c r="AX175" s="496"/>
      <c r="AY175" s="496"/>
      <c r="AZ175" s="345">
        <v>297</v>
      </c>
      <c r="BA175" s="345">
        <v>3</v>
      </c>
      <c r="BB175" s="345">
        <v>300</v>
      </c>
      <c r="BC175" s="477">
        <v>50</v>
      </c>
      <c r="BD175" s="75"/>
      <c r="BE175" s="229" t="s">
        <v>145</v>
      </c>
      <c r="BF175" s="350">
        <v>318</v>
      </c>
      <c r="BG175" s="350">
        <v>119</v>
      </c>
      <c r="BH175" s="350">
        <v>79</v>
      </c>
      <c r="BI175" s="350">
        <v>0</v>
      </c>
      <c r="BJ175" s="347">
        <f t="shared" si="53"/>
        <v>516</v>
      </c>
      <c r="BK175" s="347"/>
      <c r="BL175" s="351">
        <v>108</v>
      </c>
      <c r="BM175" s="349">
        <v>10</v>
      </c>
    </row>
    <row r="176" spans="1:65" s="74" customFormat="1" ht="13.35" customHeight="1">
      <c r="A176" s="187" t="s">
        <v>295</v>
      </c>
      <c r="B176" s="142">
        <v>14800</v>
      </c>
      <c r="C176" s="142">
        <v>7098</v>
      </c>
      <c r="D176" s="142">
        <v>12564</v>
      </c>
      <c r="E176" s="142">
        <v>6031</v>
      </c>
      <c r="F176" s="142">
        <v>11534</v>
      </c>
      <c r="G176" s="142">
        <v>5496</v>
      </c>
      <c r="H176" s="142">
        <v>8715</v>
      </c>
      <c r="I176" s="142">
        <v>4309</v>
      </c>
      <c r="J176" s="142">
        <v>7346</v>
      </c>
      <c r="K176" s="346"/>
      <c r="L176" s="142">
        <v>3690</v>
      </c>
      <c r="M176" s="142">
        <f>+B176+D176+F176+H176+J176</f>
        <v>54959</v>
      </c>
      <c r="N176" s="142">
        <f>+C176+E176+G176+I176+L176</f>
        <v>26624</v>
      </c>
      <c r="O176" s="142"/>
      <c r="P176" s="346"/>
      <c r="Q176" s="142"/>
      <c r="R176" s="142"/>
      <c r="S176" s="601"/>
      <c r="T176" s="188"/>
      <c r="V176" s="206" t="s">
        <v>295</v>
      </c>
      <c r="W176" s="201">
        <v>2426</v>
      </c>
      <c r="X176" s="201">
        <v>1068</v>
      </c>
      <c r="Y176" s="201">
        <v>2750</v>
      </c>
      <c r="Z176" s="201">
        <v>1183</v>
      </c>
      <c r="AA176" s="201">
        <v>2488</v>
      </c>
      <c r="AB176" s="201">
        <v>1065</v>
      </c>
      <c r="AC176" s="201">
        <v>1317</v>
      </c>
      <c r="AD176" s="201">
        <v>600</v>
      </c>
      <c r="AE176" s="201">
        <v>1406</v>
      </c>
      <c r="AF176" s="502"/>
      <c r="AG176" s="201">
        <v>691</v>
      </c>
      <c r="AH176" s="142">
        <f>+W176+Y176+AA176+AC176+AE176</f>
        <v>10387</v>
      </c>
      <c r="AI176" s="142">
        <f>+X176+Z176+AB176+AD176+AG176</f>
        <v>4607</v>
      </c>
      <c r="AJ176" s="201"/>
      <c r="AK176" s="502"/>
      <c r="AL176" s="201"/>
      <c r="AM176" s="201"/>
      <c r="AN176" s="587"/>
      <c r="AO176" s="202"/>
      <c r="AQ176" s="495" t="s">
        <v>295</v>
      </c>
      <c r="AR176" s="345">
        <v>266</v>
      </c>
      <c r="AS176" s="345">
        <v>253</v>
      </c>
      <c r="AT176" s="345">
        <v>255</v>
      </c>
      <c r="AU176" s="345">
        <v>229</v>
      </c>
      <c r="AV176" s="345">
        <v>229</v>
      </c>
      <c r="AW176" s="496">
        <f t="shared" si="52"/>
        <v>1232</v>
      </c>
      <c r="AX176" s="496"/>
      <c r="AY176" s="496"/>
      <c r="AZ176" s="345">
        <v>984</v>
      </c>
      <c r="BA176" s="345">
        <v>70</v>
      </c>
      <c r="BB176" s="345">
        <v>1054</v>
      </c>
      <c r="BC176" s="477">
        <v>218</v>
      </c>
      <c r="BD176" s="75"/>
      <c r="BE176" s="229" t="s">
        <v>295</v>
      </c>
      <c r="BF176" s="350">
        <v>385</v>
      </c>
      <c r="BG176" s="350">
        <v>557</v>
      </c>
      <c r="BH176" s="350">
        <v>112</v>
      </c>
      <c r="BI176" s="350">
        <v>0</v>
      </c>
      <c r="BJ176" s="347">
        <f t="shared" si="53"/>
        <v>1054</v>
      </c>
      <c r="BK176" s="347"/>
      <c r="BL176" s="351">
        <v>67</v>
      </c>
      <c r="BM176" s="349">
        <v>16</v>
      </c>
    </row>
    <row r="177" spans="1:65" s="74" customFormat="1" ht="13.35" customHeight="1">
      <c r="A177" s="187" t="s">
        <v>147</v>
      </c>
      <c r="B177" s="142">
        <v>11888</v>
      </c>
      <c r="C177" s="142">
        <v>5635</v>
      </c>
      <c r="D177" s="142">
        <v>9016</v>
      </c>
      <c r="E177" s="142">
        <v>4339</v>
      </c>
      <c r="F177" s="142">
        <v>8071</v>
      </c>
      <c r="G177" s="142">
        <v>3872</v>
      </c>
      <c r="H177" s="142">
        <v>5895</v>
      </c>
      <c r="I177" s="142">
        <v>2862</v>
      </c>
      <c r="J177" s="142">
        <v>3831</v>
      </c>
      <c r="K177" s="346"/>
      <c r="L177" s="142">
        <v>1924</v>
      </c>
      <c r="M177" s="142">
        <f>+B177+D177+F177+H177+J177</f>
        <v>38701</v>
      </c>
      <c r="N177" s="142">
        <f>+C177+E177+G177+I177+L177</f>
        <v>18632</v>
      </c>
      <c r="O177" s="142"/>
      <c r="P177" s="346"/>
      <c r="Q177" s="142"/>
      <c r="R177" s="142"/>
      <c r="S177" s="601"/>
      <c r="T177" s="188"/>
      <c r="V177" s="206" t="s">
        <v>147</v>
      </c>
      <c r="W177" s="192">
        <v>2762</v>
      </c>
      <c r="X177" s="192">
        <v>1254</v>
      </c>
      <c r="Y177" s="192">
        <v>2190</v>
      </c>
      <c r="Z177" s="192">
        <v>972</v>
      </c>
      <c r="AA177" s="192">
        <v>2120</v>
      </c>
      <c r="AB177" s="192">
        <v>951</v>
      </c>
      <c r="AC177" s="192">
        <v>1288</v>
      </c>
      <c r="AD177" s="192">
        <v>605</v>
      </c>
      <c r="AE177" s="192">
        <v>347</v>
      </c>
      <c r="AF177" s="345"/>
      <c r="AG177" s="192">
        <v>177</v>
      </c>
      <c r="AH177" s="142">
        <f>+W177+Y177+AA177+AC177+AE177</f>
        <v>8707</v>
      </c>
      <c r="AI177" s="142">
        <f>+X177+Z177+AB177+AD177+AG177</f>
        <v>3959</v>
      </c>
      <c r="AJ177" s="192"/>
      <c r="AK177" s="345"/>
      <c r="AL177" s="192"/>
      <c r="AM177" s="192"/>
      <c r="AN177" s="590"/>
      <c r="AO177" s="193"/>
      <c r="AQ177" s="495" t="s">
        <v>147</v>
      </c>
      <c r="AR177" s="345">
        <v>249</v>
      </c>
      <c r="AS177" s="345">
        <v>240</v>
      </c>
      <c r="AT177" s="345">
        <v>240</v>
      </c>
      <c r="AU177" s="345">
        <v>228</v>
      </c>
      <c r="AV177" s="345">
        <v>215</v>
      </c>
      <c r="AW177" s="496">
        <f t="shared" si="52"/>
        <v>1172</v>
      </c>
      <c r="AX177" s="496"/>
      <c r="AY177" s="496"/>
      <c r="AZ177" s="345">
        <v>709</v>
      </c>
      <c r="BA177" s="345">
        <v>173</v>
      </c>
      <c r="BB177" s="345">
        <v>882</v>
      </c>
      <c r="BC177" s="477">
        <v>247</v>
      </c>
      <c r="BD177" s="75"/>
      <c r="BE177" s="229" t="s">
        <v>147</v>
      </c>
      <c r="BF177" s="350">
        <v>280</v>
      </c>
      <c r="BG177" s="350">
        <v>479</v>
      </c>
      <c r="BH177" s="350">
        <v>196</v>
      </c>
      <c r="BI177" s="350">
        <v>1</v>
      </c>
      <c r="BJ177" s="347">
        <f t="shared" si="53"/>
        <v>956</v>
      </c>
      <c r="BK177" s="347"/>
      <c r="BL177" s="351">
        <v>39</v>
      </c>
      <c r="BM177" s="349">
        <v>11</v>
      </c>
    </row>
    <row r="178" spans="1:65" s="74" customFormat="1" ht="13.35" customHeight="1">
      <c r="A178" s="187" t="s">
        <v>148</v>
      </c>
      <c r="B178" s="142">
        <v>6124</v>
      </c>
      <c r="C178" s="142">
        <v>2924</v>
      </c>
      <c r="D178" s="142">
        <v>5072</v>
      </c>
      <c r="E178" s="142">
        <v>2351</v>
      </c>
      <c r="F178" s="142">
        <v>4753</v>
      </c>
      <c r="G178" s="142">
        <v>2250</v>
      </c>
      <c r="H178" s="142">
        <v>3942</v>
      </c>
      <c r="I178" s="142">
        <v>1924</v>
      </c>
      <c r="J178" s="142">
        <v>2892</v>
      </c>
      <c r="K178" s="346"/>
      <c r="L178" s="142">
        <v>1444</v>
      </c>
      <c r="M178" s="142">
        <f>+B178+D178+F178+H178+J178</f>
        <v>22783</v>
      </c>
      <c r="N178" s="142">
        <f>+C178+E178+G178+I178+L178</f>
        <v>10893</v>
      </c>
      <c r="O178" s="142"/>
      <c r="P178" s="346"/>
      <c r="Q178" s="142"/>
      <c r="R178" s="142"/>
      <c r="S178" s="601"/>
      <c r="T178" s="188"/>
      <c r="V178" s="206" t="s">
        <v>148</v>
      </c>
      <c r="W178" s="192">
        <v>1172</v>
      </c>
      <c r="X178" s="192">
        <v>529</v>
      </c>
      <c r="Y178" s="192">
        <v>1047</v>
      </c>
      <c r="Z178" s="192">
        <v>397</v>
      </c>
      <c r="AA178" s="192">
        <v>1171</v>
      </c>
      <c r="AB178" s="192">
        <v>468</v>
      </c>
      <c r="AC178" s="192">
        <v>744</v>
      </c>
      <c r="AD178" s="192">
        <v>317</v>
      </c>
      <c r="AE178" s="192">
        <v>334</v>
      </c>
      <c r="AF178" s="345"/>
      <c r="AG178" s="192">
        <v>161</v>
      </c>
      <c r="AH178" s="142">
        <f>+W178+Y178+AA178+AC178+AE178</f>
        <v>4468</v>
      </c>
      <c r="AI178" s="142">
        <f>+X178+Z178+AB178+AD178+AG178</f>
        <v>1872</v>
      </c>
      <c r="AJ178" s="192"/>
      <c r="AK178" s="345"/>
      <c r="AL178" s="192"/>
      <c r="AM178" s="192"/>
      <c r="AN178" s="590"/>
      <c r="AO178" s="193"/>
      <c r="AQ178" s="495" t="s">
        <v>148</v>
      </c>
      <c r="AR178" s="31">
        <v>143</v>
      </c>
      <c r="AS178" s="31">
        <v>142</v>
      </c>
      <c r="AT178" s="31">
        <v>145</v>
      </c>
      <c r="AU178" s="31">
        <v>142</v>
      </c>
      <c r="AV178" s="31">
        <v>139</v>
      </c>
      <c r="AW178" s="496">
        <f t="shared" si="52"/>
        <v>711</v>
      </c>
      <c r="AX178" s="496"/>
      <c r="AY178" s="496"/>
      <c r="AZ178" s="345">
        <v>499</v>
      </c>
      <c r="BA178" s="345">
        <v>53</v>
      </c>
      <c r="BB178" s="345">
        <v>552</v>
      </c>
      <c r="BC178" s="477">
        <v>135</v>
      </c>
      <c r="BD178" s="75"/>
      <c r="BE178" s="229" t="s">
        <v>148</v>
      </c>
      <c r="BF178" s="350">
        <v>170</v>
      </c>
      <c r="BG178" s="350">
        <v>250</v>
      </c>
      <c r="BH178" s="350">
        <v>96</v>
      </c>
      <c r="BI178" s="350">
        <v>1</v>
      </c>
      <c r="BJ178" s="347">
        <f t="shared" si="53"/>
        <v>517</v>
      </c>
      <c r="BK178" s="347"/>
      <c r="BL178" s="351">
        <v>38</v>
      </c>
      <c r="BM178" s="349">
        <v>9</v>
      </c>
    </row>
    <row r="179" spans="1:65" s="74" customFormat="1" ht="13.35" customHeight="1">
      <c r="A179" s="187" t="s">
        <v>298</v>
      </c>
      <c r="B179" s="197">
        <v>7450</v>
      </c>
      <c r="C179" s="197">
        <v>3527</v>
      </c>
      <c r="D179" s="197">
        <v>5565</v>
      </c>
      <c r="E179" s="197">
        <v>2687</v>
      </c>
      <c r="F179" s="197">
        <v>4935</v>
      </c>
      <c r="G179" s="197">
        <v>2427</v>
      </c>
      <c r="H179" s="197">
        <v>3921</v>
      </c>
      <c r="I179" s="197">
        <v>1903</v>
      </c>
      <c r="J179" s="197">
        <v>2349</v>
      </c>
      <c r="K179" s="606"/>
      <c r="L179" s="197">
        <v>1175</v>
      </c>
      <c r="M179" s="142">
        <f>+B179+D179+F179+H179+J179</f>
        <v>24220</v>
      </c>
      <c r="N179" s="142">
        <f>+C179+E179+G179+I179+L179</f>
        <v>11719</v>
      </c>
      <c r="O179" s="197"/>
      <c r="P179" s="606"/>
      <c r="Q179" s="197"/>
      <c r="R179" s="197"/>
      <c r="S179" s="603"/>
      <c r="T179" s="198"/>
      <c r="V179" s="213" t="s">
        <v>298</v>
      </c>
      <c r="W179" s="192">
        <v>1656</v>
      </c>
      <c r="X179" s="192">
        <v>736</v>
      </c>
      <c r="Y179" s="192">
        <v>1241</v>
      </c>
      <c r="Z179" s="192">
        <v>583</v>
      </c>
      <c r="AA179" s="192">
        <v>1155</v>
      </c>
      <c r="AB179" s="192">
        <v>547</v>
      </c>
      <c r="AC179" s="192">
        <v>766</v>
      </c>
      <c r="AD179" s="192">
        <v>373</v>
      </c>
      <c r="AE179" s="192">
        <v>214</v>
      </c>
      <c r="AF179" s="345"/>
      <c r="AG179" s="192">
        <v>98</v>
      </c>
      <c r="AH179" s="142">
        <f>+W179+Y179+AA179+AC179+AE179</f>
        <v>5032</v>
      </c>
      <c r="AI179" s="142">
        <f>+X179+Z179+AB179+AD179+AG179</f>
        <v>2337</v>
      </c>
      <c r="AJ179" s="192"/>
      <c r="AK179" s="345"/>
      <c r="AL179" s="192"/>
      <c r="AM179" s="192"/>
      <c r="AN179" s="590"/>
      <c r="AO179" s="193"/>
      <c r="AQ179" s="501" t="s">
        <v>298</v>
      </c>
      <c r="AR179" s="345">
        <v>155</v>
      </c>
      <c r="AS179" s="345">
        <v>146</v>
      </c>
      <c r="AT179" s="345">
        <v>144</v>
      </c>
      <c r="AU179" s="345">
        <v>138</v>
      </c>
      <c r="AV179" s="345">
        <v>130</v>
      </c>
      <c r="AW179" s="496">
        <f t="shared" si="52"/>
        <v>713</v>
      </c>
      <c r="AX179" s="496"/>
      <c r="AY179" s="496"/>
      <c r="AZ179" s="345">
        <v>282</v>
      </c>
      <c r="BA179" s="345">
        <v>224</v>
      </c>
      <c r="BB179" s="345">
        <v>506</v>
      </c>
      <c r="BC179" s="477">
        <v>141</v>
      </c>
      <c r="BD179" s="75"/>
      <c r="BE179" s="187" t="s">
        <v>298</v>
      </c>
      <c r="BF179" s="350">
        <v>105</v>
      </c>
      <c r="BG179" s="350">
        <v>286</v>
      </c>
      <c r="BH179" s="350">
        <v>126</v>
      </c>
      <c r="BI179" s="350">
        <v>0</v>
      </c>
      <c r="BJ179" s="347">
        <f t="shared" si="53"/>
        <v>517</v>
      </c>
      <c r="BK179" s="347"/>
      <c r="BL179" s="351">
        <v>37</v>
      </c>
      <c r="BM179" s="349">
        <v>10</v>
      </c>
    </row>
    <row r="180" spans="1:65" s="74" customFormat="1" ht="13.35" customHeight="1">
      <c r="A180" s="199" t="s">
        <v>38</v>
      </c>
      <c r="B180" s="142"/>
      <c r="C180" s="142"/>
      <c r="D180" s="142"/>
      <c r="E180" s="142"/>
      <c r="F180" s="142"/>
      <c r="G180" s="142"/>
      <c r="H180" s="142"/>
      <c r="I180" s="142"/>
      <c r="J180" s="142"/>
      <c r="K180" s="346"/>
      <c r="L180" s="142"/>
      <c r="M180" s="142">
        <f>+B180+D180+F180+H180+J180</f>
        <v>0</v>
      </c>
      <c r="N180" s="142">
        <f>+C180+E180+G180+I180+L180</f>
        <v>0</v>
      </c>
      <c r="O180" s="142"/>
      <c r="P180" s="346"/>
      <c r="Q180" s="142"/>
      <c r="R180" s="142"/>
      <c r="S180" s="601"/>
      <c r="T180" s="188"/>
      <c r="V180" s="203" t="s">
        <v>38</v>
      </c>
      <c r="W180" s="192"/>
      <c r="X180" s="192"/>
      <c r="Y180" s="192"/>
      <c r="Z180" s="192"/>
      <c r="AA180" s="192"/>
      <c r="AB180" s="192"/>
      <c r="AC180" s="192"/>
      <c r="AD180" s="192"/>
      <c r="AE180" s="192"/>
      <c r="AF180" s="345"/>
      <c r="AG180" s="192"/>
      <c r="AH180" s="142">
        <f>+W180+Y180+AA180+AC180+AE180</f>
        <v>0</v>
      </c>
      <c r="AI180" s="142">
        <f>+X180+Z180+AB180+AD180+AG180</f>
        <v>0</v>
      </c>
      <c r="AJ180" s="192"/>
      <c r="AK180" s="345"/>
      <c r="AL180" s="192"/>
      <c r="AM180" s="192"/>
      <c r="AN180" s="590"/>
      <c r="AO180" s="193"/>
      <c r="AQ180" s="494" t="s">
        <v>38</v>
      </c>
      <c r="AR180" s="345"/>
      <c r="AS180" s="345"/>
      <c r="AT180" s="345"/>
      <c r="AU180" s="345"/>
      <c r="AV180" s="345"/>
      <c r="AW180" s="496">
        <f t="shared" si="52"/>
        <v>0</v>
      </c>
      <c r="AX180" s="496"/>
      <c r="AY180" s="496"/>
      <c r="AZ180" s="345"/>
      <c r="BA180" s="345"/>
      <c r="BB180" s="345"/>
      <c r="BC180" s="477"/>
      <c r="BD180" s="75"/>
      <c r="BE180" s="228" t="s">
        <v>38</v>
      </c>
      <c r="BF180" s="350"/>
      <c r="BG180" s="350"/>
      <c r="BH180" s="350"/>
      <c r="BI180" s="350"/>
      <c r="BJ180" s="347">
        <f t="shared" si="53"/>
        <v>0</v>
      </c>
      <c r="BK180" s="347"/>
      <c r="BL180" s="348"/>
      <c r="BM180" s="349"/>
    </row>
    <row r="181" spans="1:65" ht="13.35" customHeight="1">
      <c r="A181" s="187" t="s">
        <v>150</v>
      </c>
      <c r="B181" s="142">
        <v>16889</v>
      </c>
      <c r="C181" s="142">
        <v>8301</v>
      </c>
      <c r="D181" s="142">
        <v>10723</v>
      </c>
      <c r="E181" s="142">
        <v>5139</v>
      </c>
      <c r="F181" s="142">
        <v>8212</v>
      </c>
      <c r="G181" s="142">
        <v>3933</v>
      </c>
      <c r="H181" s="142">
        <v>4919</v>
      </c>
      <c r="I181" s="142">
        <v>2317</v>
      </c>
      <c r="J181" s="142">
        <v>3023</v>
      </c>
      <c r="K181" s="346"/>
      <c r="L181" s="142">
        <v>1429</v>
      </c>
      <c r="M181" s="142">
        <f>+B181+D181+F181+H181+J181</f>
        <v>43766</v>
      </c>
      <c r="N181" s="142">
        <f>+C181+E181+G181+I181+L181</f>
        <v>21119</v>
      </c>
      <c r="O181" s="142"/>
      <c r="P181" s="346"/>
      <c r="Q181" s="142"/>
      <c r="R181" s="142"/>
      <c r="S181" s="601"/>
      <c r="T181" s="188"/>
      <c r="V181" s="206" t="s">
        <v>150</v>
      </c>
      <c r="W181" s="201">
        <v>5613</v>
      </c>
      <c r="X181" s="201">
        <v>2640</v>
      </c>
      <c r="Y181" s="201">
        <v>3220</v>
      </c>
      <c r="Z181" s="201">
        <v>1483</v>
      </c>
      <c r="AA181" s="201">
        <v>2207</v>
      </c>
      <c r="AB181" s="201">
        <v>1041</v>
      </c>
      <c r="AC181" s="201">
        <v>1070</v>
      </c>
      <c r="AD181" s="201">
        <v>490</v>
      </c>
      <c r="AE181" s="201">
        <v>633</v>
      </c>
      <c r="AF181" s="502"/>
      <c r="AG181" s="201">
        <v>301</v>
      </c>
      <c r="AH181" s="142">
        <f>+W181+Y181+AA181+AC181+AE181</f>
        <v>12743</v>
      </c>
      <c r="AI181" s="142">
        <f>+X181+Z181+AB181+AD181+AG181</f>
        <v>5955</v>
      </c>
      <c r="AJ181" s="201"/>
      <c r="AK181" s="502"/>
      <c r="AL181" s="201"/>
      <c r="AM181" s="201"/>
      <c r="AN181" s="587"/>
      <c r="AO181" s="202"/>
      <c r="AQ181" s="495" t="s">
        <v>150</v>
      </c>
      <c r="AR181" s="345">
        <v>371</v>
      </c>
      <c r="AS181" s="345">
        <v>354</v>
      </c>
      <c r="AT181" s="345">
        <v>331</v>
      </c>
      <c r="AU181" s="345">
        <v>252</v>
      </c>
      <c r="AV181" s="345">
        <v>187</v>
      </c>
      <c r="AW181" s="496">
        <f t="shared" si="52"/>
        <v>1495</v>
      </c>
      <c r="AX181" s="496"/>
      <c r="AY181" s="496"/>
      <c r="AZ181" s="345">
        <v>834</v>
      </c>
      <c r="BA181" s="345">
        <v>201</v>
      </c>
      <c r="BB181" s="345">
        <v>1035</v>
      </c>
      <c r="BC181" s="477">
        <v>387</v>
      </c>
      <c r="BD181" s="75"/>
      <c r="BE181" s="229" t="s">
        <v>150</v>
      </c>
      <c r="BF181" s="350">
        <v>220</v>
      </c>
      <c r="BG181" s="350">
        <v>560</v>
      </c>
      <c r="BH181" s="350">
        <v>198</v>
      </c>
      <c r="BI181" s="350">
        <v>0</v>
      </c>
      <c r="BJ181" s="347">
        <f t="shared" si="53"/>
        <v>978</v>
      </c>
      <c r="BK181" s="347"/>
      <c r="BL181" s="351">
        <v>30</v>
      </c>
      <c r="BM181" s="349">
        <v>11</v>
      </c>
    </row>
    <row r="182" spans="1:65" ht="13.35" customHeight="1">
      <c r="A182" s="187" t="s">
        <v>315</v>
      </c>
      <c r="B182" s="142">
        <v>13542</v>
      </c>
      <c r="C182" s="142">
        <v>6674</v>
      </c>
      <c r="D182" s="142">
        <v>10697</v>
      </c>
      <c r="E182" s="142">
        <v>5158</v>
      </c>
      <c r="F182" s="142">
        <v>8345</v>
      </c>
      <c r="G182" s="142">
        <v>4047</v>
      </c>
      <c r="H182" s="142">
        <v>4849</v>
      </c>
      <c r="I182" s="142">
        <v>2325</v>
      </c>
      <c r="J182" s="142">
        <v>3334</v>
      </c>
      <c r="K182" s="346"/>
      <c r="L182" s="142">
        <v>1638</v>
      </c>
      <c r="M182" s="142">
        <f>+B182+D182+F182+H182+J182</f>
        <v>40767</v>
      </c>
      <c r="N182" s="142">
        <f>+C182+E182+G182+I182+L182</f>
        <v>19842</v>
      </c>
      <c r="O182" s="142"/>
      <c r="P182" s="346"/>
      <c r="Q182" s="142"/>
      <c r="R182" s="142"/>
      <c r="S182" s="601"/>
      <c r="T182" s="188"/>
      <c r="V182" s="206" t="s">
        <v>315</v>
      </c>
      <c r="W182" s="195">
        <v>175</v>
      </c>
      <c r="X182" s="195">
        <v>89</v>
      </c>
      <c r="Y182" s="195">
        <v>3275</v>
      </c>
      <c r="Z182" s="195">
        <v>1463</v>
      </c>
      <c r="AA182" s="195">
        <v>2555</v>
      </c>
      <c r="AB182" s="195">
        <v>1206</v>
      </c>
      <c r="AC182" s="195">
        <v>114</v>
      </c>
      <c r="AD182" s="195">
        <v>57</v>
      </c>
      <c r="AE182" s="195">
        <v>528</v>
      </c>
      <c r="AF182" s="595"/>
      <c r="AG182" s="195">
        <v>255</v>
      </c>
      <c r="AH182" s="142">
        <f>+W182+Y182+AA182+AC182+AE182</f>
        <v>6647</v>
      </c>
      <c r="AI182" s="142">
        <f>+X182+Z182+AB182+AD182+AG182</f>
        <v>3070</v>
      </c>
      <c r="AJ182" s="195"/>
      <c r="AK182" s="595"/>
      <c r="AL182" s="195"/>
      <c r="AM182" s="195"/>
      <c r="AN182" s="582"/>
      <c r="AO182" s="196"/>
      <c r="AQ182" s="495" t="s">
        <v>315</v>
      </c>
      <c r="AR182" s="345">
        <v>250</v>
      </c>
      <c r="AS182" s="345">
        <v>248</v>
      </c>
      <c r="AT182" s="345">
        <v>233</v>
      </c>
      <c r="AU182" s="345">
        <v>203</v>
      </c>
      <c r="AV182" s="345">
        <v>188</v>
      </c>
      <c r="AW182" s="496">
        <f t="shared" si="52"/>
        <v>1122</v>
      </c>
      <c r="AX182" s="496"/>
      <c r="AY182" s="496"/>
      <c r="AZ182" s="345">
        <v>655</v>
      </c>
      <c r="BA182" s="345">
        <v>110</v>
      </c>
      <c r="BB182" s="345">
        <v>765</v>
      </c>
      <c r="BC182" s="477">
        <v>231</v>
      </c>
      <c r="BD182" s="75"/>
      <c r="BE182" s="229" t="s">
        <v>315</v>
      </c>
      <c r="BF182" s="350">
        <v>208</v>
      </c>
      <c r="BG182" s="350">
        <v>510</v>
      </c>
      <c r="BH182" s="350">
        <v>203</v>
      </c>
      <c r="BI182" s="350">
        <v>0</v>
      </c>
      <c r="BJ182" s="347">
        <f t="shared" si="53"/>
        <v>921</v>
      </c>
      <c r="BK182" s="347"/>
      <c r="BL182" s="351">
        <v>51</v>
      </c>
      <c r="BM182" s="349">
        <v>27</v>
      </c>
    </row>
    <row r="183" spans="1:65" ht="13.35" customHeight="1">
      <c r="A183" s="187" t="s">
        <v>152</v>
      </c>
      <c r="B183" s="142">
        <v>31850</v>
      </c>
      <c r="C183" s="142">
        <v>15909</v>
      </c>
      <c r="D183" s="142">
        <v>19107</v>
      </c>
      <c r="E183" s="142">
        <v>9515</v>
      </c>
      <c r="F183" s="142">
        <v>14633</v>
      </c>
      <c r="G183" s="142">
        <v>7313</v>
      </c>
      <c r="H183" s="142">
        <v>9892</v>
      </c>
      <c r="I183" s="142">
        <v>4796</v>
      </c>
      <c r="J183" s="142">
        <v>6236</v>
      </c>
      <c r="K183" s="346"/>
      <c r="L183" s="142">
        <v>2973</v>
      </c>
      <c r="M183" s="142">
        <f>+B183+D183+F183+H183+J183</f>
        <v>81718</v>
      </c>
      <c r="N183" s="142">
        <f>+C183+E183+G183+I183+L183</f>
        <v>40506</v>
      </c>
      <c r="O183" s="142"/>
      <c r="P183" s="346"/>
      <c r="Q183" s="142"/>
      <c r="R183" s="142"/>
      <c r="S183" s="601"/>
      <c r="T183" s="188"/>
      <c r="V183" s="206" t="s">
        <v>152</v>
      </c>
      <c r="W183" s="195">
        <v>1</v>
      </c>
      <c r="X183" s="195">
        <v>1</v>
      </c>
      <c r="Y183" s="195">
        <v>4884</v>
      </c>
      <c r="Z183" s="195">
        <v>2352</v>
      </c>
      <c r="AA183" s="195">
        <v>3802</v>
      </c>
      <c r="AB183" s="195">
        <v>1903</v>
      </c>
      <c r="AC183" s="195">
        <v>17</v>
      </c>
      <c r="AD183" s="195">
        <v>5</v>
      </c>
      <c r="AE183" s="195">
        <v>1400</v>
      </c>
      <c r="AF183" s="595"/>
      <c r="AG183" s="195">
        <v>672</v>
      </c>
      <c r="AH183" s="142">
        <f>+W183+Y183+AA183+AC183+AE183</f>
        <v>10104</v>
      </c>
      <c r="AI183" s="142">
        <f>+X183+Z183+AB183+AD183+AG183</f>
        <v>4933</v>
      </c>
      <c r="AJ183" s="195"/>
      <c r="AK183" s="595"/>
      <c r="AL183" s="195"/>
      <c r="AM183" s="195"/>
      <c r="AN183" s="582"/>
      <c r="AO183" s="196"/>
      <c r="AQ183" s="495" t="s">
        <v>152</v>
      </c>
      <c r="AR183" s="345">
        <v>536</v>
      </c>
      <c r="AS183" s="345">
        <v>462</v>
      </c>
      <c r="AT183" s="345">
        <v>422</v>
      </c>
      <c r="AU183" s="345">
        <v>351</v>
      </c>
      <c r="AV183" s="345">
        <v>285</v>
      </c>
      <c r="AW183" s="496">
        <f t="shared" si="52"/>
        <v>2056</v>
      </c>
      <c r="AX183" s="496"/>
      <c r="AY183" s="496"/>
      <c r="AZ183" s="345">
        <v>1395</v>
      </c>
      <c r="BA183" s="345">
        <v>155</v>
      </c>
      <c r="BB183" s="345">
        <v>1550</v>
      </c>
      <c r="BC183" s="477">
        <v>446</v>
      </c>
      <c r="BD183" s="75"/>
      <c r="BE183" s="229" t="s">
        <v>152</v>
      </c>
      <c r="BF183" s="350">
        <v>460</v>
      </c>
      <c r="BG183" s="350">
        <v>780</v>
      </c>
      <c r="BH183" s="350">
        <v>391</v>
      </c>
      <c r="BI183" s="350">
        <v>0</v>
      </c>
      <c r="BJ183" s="347">
        <f t="shared" si="53"/>
        <v>1631</v>
      </c>
      <c r="BK183" s="347"/>
      <c r="BL183" s="351">
        <v>96</v>
      </c>
      <c r="BM183" s="349">
        <v>30</v>
      </c>
    </row>
    <row r="184" spans="1:65" ht="13.35" customHeight="1">
      <c r="A184" s="187" t="s">
        <v>300</v>
      </c>
      <c r="B184" s="142">
        <v>25147</v>
      </c>
      <c r="C184" s="142">
        <v>12310</v>
      </c>
      <c r="D184" s="142">
        <v>13655</v>
      </c>
      <c r="E184" s="142">
        <v>6554</v>
      </c>
      <c r="F184" s="142">
        <v>10062</v>
      </c>
      <c r="G184" s="142">
        <v>4798</v>
      </c>
      <c r="H184" s="142">
        <v>5298</v>
      </c>
      <c r="I184" s="142">
        <v>2437</v>
      </c>
      <c r="J184" s="142">
        <v>2873</v>
      </c>
      <c r="K184" s="346"/>
      <c r="L184" s="142">
        <v>1311</v>
      </c>
      <c r="M184" s="142">
        <f>+B184+D184+F184+H184+J184</f>
        <v>57035</v>
      </c>
      <c r="N184" s="142">
        <f>+C184+E184+G184+I184+L184</f>
        <v>27410</v>
      </c>
      <c r="O184" s="31">
        <v>661</v>
      </c>
      <c r="P184" s="31"/>
      <c r="Q184" s="31">
        <v>268</v>
      </c>
      <c r="R184" s="31">
        <v>355</v>
      </c>
      <c r="S184" s="583"/>
      <c r="T184" s="378">
        <v>125</v>
      </c>
      <c r="V184" s="206" t="s">
        <v>300</v>
      </c>
      <c r="W184" s="142">
        <v>9590</v>
      </c>
      <c r="X184" s="142">
        <v>4623</v>
      </c>
      <c r="Y184" s="142">
        <v>4528</v>
      </c>
      <c r="Z184" s="142">
        <v>2098</v>
      </c>
      <c r="AA184" s="142">
        <v>3090</v>
      </c>
      <c r="AB184" s="142">
        <v>1485</v>
      </c>
      <c r="AC184" s="142">
        <v>1229</v>
      </c>
      <c r="AD184" s="142">
        <v>564</v>
      </c>
      <c r="AE184" s="142">
        <v>414</v>
      </c>
      <c r="AF184" s="346"/>
      <c r="AG184" s="142">
        <v>182</v>
      </c>
      <c r="AH184" s="142">
        <f>+W184+Y184+AA184+AC184+AE184</f>
        <v>18851</v>
      </c>
      <c r="AI184" s="142">
        <f>+X184+Z184+AB184+AD184+AG184</f>
        <v>8952</v>
      </c>
      <c r="AJ184" s="31">
        <v>64</v>
      </c>
      <c r="AK184" s="31"/>
      <c r="AL184" s="31">
        <v>27</v>
      </c>
      <c r="AM184" s="31">
        <v>15</v>
      </c>
      <c r="AN184" s="583"/>
      <c r="AO184" s="378">
        <v>6</v>
      </c>
      <c r="AQ184" s="495" t="s">
        <v>300</v>
      </c>
      <c r="AR184" s="345">
        <v>444</v>
      </c>
      <c r="AS184" s="345">
        <v>416</v>
      </c>
      <c r="AT184" s="345">
        <v>389</v>
      </c>
      <c r="AU184" s="345">
        <v>267</v>
      </c>
      <c r="AV184" s="345">
        <v>192</v>
      </c>
      <c r="AW184" s="496">
        <f t="shared" si="52"/>
        <v>1708</v>
      </c>
      <c r="AX184" s="384">
        <v>16</v>
      </c>
      <c r="AY184" s="384">
        <v>15</v>
      </c>
      <c r="AZ184" s="345">
        <v>934</v>
      </c>
      <c r="BA184" s="345">
        <v>123</v>
      </c>
      <c r="BB184" s="345">
        <v>1057</v>
      </c>
      <c r="BC184" s="477">
        <v>435</v>
      </c>
      <c r="BD184" s="75"/>
      <c r="BE184" s="229" t="s">
        <v>300</v>
      </c>
      <c r="BF184" s="350">
        <v>441</v>
      </c>
      <c r="BG184" s="350">
        <v>570</v>
      </c>
      <c r="BH184" s="350">
        <v>199</v>
      </c>
      <c r="BI184" s="350">
        <v>1</v>
      </c>
      <c r="BJ184" s="347">
        <f t="shared" si="53"/>
        <v>1211</v>
      </c>
      <c r="BK184" s="379">
        <v>31</v>
      </c>
      <c r="BL184" s="351">
        <v>54</v>
      </c>
      <c r="BM184" s="349">
        <v>12</v>
      </c>
    </row>
    <row r="185" spans="1:65" ht="13.35" customHeight="1">
      <c r="A185" s="187" t="s">
        <v>154</v>
      </c>
      <c r="B185" s="197">
        <v>29175</v>
      </c>
      <c r="C185" s="197">
        <v>14269</v>
      </c>
      <c r="D185" s="197">
        <v>15637</v>
      </c>
      <c r="E185" s="197">
        <v>7508</v>
      </c>
      <c r="F185" s="197">
        <v>10892</v>
      </c>
      <c r="G185" s="197">
        <v>5200</v>
      </c>
      <c r="H185" s="197">
        <v>6046</v>
      </c>
      <c r="I185" s="197">
        <v>2802</v>
      </c>
      <c r="J185" s="197">
        <v>3878</v>
      </c>
      <c r="K185" s="606"/>
      <c r="L185" s="197">
        <v>1667</v>
      </c>
      <c r="M185" s="142">
        <f>+B185+D185+F185+H185+J185</f>
        <v>65628</v>
      </c>
      <c r="N185" s="142">
        <f>+C185+E185+G185+I185+L185</f>
        <v>31446</v>
      </c>
      <c r="O185" s="31">
        <v>0</v>
      </c>
      <c r="P185" s="31"/>
      <c r="Q185" s="31">
        <v>0</v>
      </c>
      <c r="R185" s="31">
        <v>0</v>
      </c>
      <c r="S185" s="583"/>
      <c r="T185" s="378">
        <v>0</v>
      </c>
      <c r="V185" s="206" t="s">
        <v>154</v>
      </c>
      <c r="W185" s="195">
        <v>9528</v>
      </c>
      <c r="X185" s="195">
        <v>4609</v>
      </c>
      <c r="Y185" s="195">
        <v>4991</v>
      </c>
      <c r="Z185" s="195">
        <v>2392</v>
      </c>
      <c r="AA185" s="195">
        <v>3442</v>
      </c>
      <c r="AB185" s="195">
        <v>1644</v>
      </c>
      <c r="AC185" s="195">
        <v>1416</v>
      </c>
      <c r="AD185" s="195">
        <v>672</v>
      </c>
      <c r="AE185" s="195">
        <v>790</v>
      </c>
      <c r="AF185" s="595"/>
      <c r="AG185" s="195">
        <v>319</v>
      </c>
      <c r="AH185" s="142">
        <f>+W185+Y185+AA185+AC185+AE185</f>
        <v>20167</v>
      </c>
      <c r="AI185" s="142">
        <f>+X185+Z185+AB185+AD185+AG185</f>
        <v>9636</v>
      </c>
      <c r="AJ185" s="31">
        <v>0</v>
      </c>
      <c r="AK185" s="31"/>
      <c r="AL185" s="31">
        <v>0</v>
      </c>
      <c r="AM185" s="31">
        <v>0</v>
      </c>
      <c r="AN185" s="583"/>
      <c r="AO185" s="378">
        <v>0</v>
      </c>
      <c r="AQ185" s="495" t="s">
        <v>154</v>
      </c>
      <c r="AR185" s="345">
        <v>487</v>
      </c>
      <c r="AS185" s="345">
        <v>433</v>
      </c>
      <c r="AT185" s="345">
        <v>362</v>
      </c>
      <c r="AU185" s="345">
        <v>264</v>
      </c>
      <c r="AV185" s="345">
        <v>196</v>
      </c>
      <c r="AW185" s="496">
        <f t="shared" si="52"/>
        <v>1742</v>
      </c>
      <c r="AX185" s="384"/>
      <c r="AY185" s="384"/>
      <c r="AZ185" s="345">
        <v>1093</v>
      </c>
      <c r="BA185" s="345">
        <v>177</v>
      </c>
      <c r="BB185" s="345">
        <v>1270</v>
      </c>
      <c r="BC185" s="477">
        <v>447</v>
      </c>
      <c r="BD185" s="75"/>
      <c r="BE185" s="229" t="s">
        <v>154</v>
      </c>
      <c r="BF185" s="350">
        <v>375</v>
      </c>
      <c r="BG185" s="350">
        <v>631</v>
      </c>
      <c r="BH185" s="350">
        <v>303</v>
      </c>
      <c r="BI185" s="350">
        <v>0</v>
      </c>
      <c r="BJ185" s="347">
        <f t="shared" si="53"/>
        <v>1309</v>
      </c>
      <c r="BK185" s="347">
        <v>1</v>
      </c>
      <c r="BL185" s="351">
        <v>20</v>
      </c>
      <c r="BM185" s="349">
        <v>6</v>
      </c>
    </row>
    <row r="186" spans="1:65" ht="13.35" customHeight="1" thickBot="1">
      <c r="A186" s="189" t="s">
        <v>302</v>
      </c>
      <c r="B186" s="190">
        <v>11527</v>
      </c>
      <c r="C186" s="190">
        <v>5713</v>
      </c>
      <c r="D186" s="190">
        <v>7898</v>
      </c>
      <c r="E186" s="190">
        <v>3894</v>
      </c>
      <c r="F186" s="190">
        <v>6325</v>
      </c>
      <c r="G186" s="190">
        <v>3125</v>
      </c>
      <c r="H186" s="190">
        <v>4467</v>
      </c>
      <c r="I186" s="190">
        <v>2141</v>
      </c>
      <c r="J186" s="190">
        <v>3282</v>
      </c>
      <c r="K186" s="507"/>
      <c r="L186" s="190">
        <v>1607</v>
      </c>
      <c r="M186" s="190">
        <f>+B186+D186+F186+H186+J186</f>
        <v>33499</v>
      </c>
      <c r="N186" s="190">
        <f>+C186+E186+G186+I186+L186</f>
        <v>16480</v>
      </c>
      <c r="O186" s="238">
        <v>496</v>
      </c>
      <c r="P186" s="238"/>
      <c r="Q186" s="238">
        <v>216</v>
      </c>
      <c r="R186" s="238">
        <v>292</v>
      </c>
      <c r="S186" s="593"/>
      <c r="T186" s="385">
        <v>110</v>
      </c>
      <c r="V186" s="208" t="s">
        <v>302</v>
      </c>
      <c r="W186" s="219">
        <v>2317</v>
      </c>
      <c r="X186" s="219">
        <v>1116</v>
      </c>
      <c r="Y186" s="219">
        <v>2162</v>
      </c>
      <c r="Z186" s="219">
        <v>1013</v>
      </c>
      <c r="AA186" s="219">
        <v>1588</v>
      </c>
      <c r="AB186" s="219">
        <v>757</v>
      </c>
      <c r="AC186" s="219">
        <v>766</v>
      </c>
      <c r="AD186" s="219">
        <v>374</v>
      </c>
      <c r="AE186" s="219">
        <v>763</v>
      </c>
      <c r="AF186" s="598"/>
      <c r="AG186" s="219">
        <v>363</v>
      </c>
      <c r="AH186" s="190">
        <f>+W186+Y186+AA186+AC186+AE186</f>
        <v>7596</v>
      </c>
      <c r="AI186" s="190">
        <f>+X186+Z186+AB186+AD186+AG186</f>
        <v>3623</v>
      </c>
      <c r="AJ186" s="238">
        <v>65</v>
      </c>
      <c r="AK186" s="238"/>
      <c r="AL186" s="238">
        <v>26</v>
      </c>
      <c r="AM186" s="238">
        <v>10</v>
      </c>
      <c r="AN186" s="593"/>
      <c r="AO186" s="385">
        <v>2</v>
      </c>
      <c r="AQ186" s="237" t="s">
        <v>302</v>
      </c>
      <c r="AR186" s="507">
        <v>209</v>
      </c>
      <c r="AS186" s="507">
        <v>183</v>
      </c>
      <c r="AT186" s="507">
        <v>177</v>
      </c>
      <c r="AU186" s="507">
        <v>163</v>
      </c>
      <c r="AV186" s="507">
        <v>138</v>
      </c>
      <c r="AW186" s="503">
        <f t="shared" si="52"/>
        <v>870</v>
      </c>
      <c r="AX186" s="508">
        <v>10</v>
      </c>
      <c r="AY186" s="508">
        <v>9</v>
      </c>
      <c r="AZ186" s="504">
        <v>676</v>
      </c>
      <c r="BA186" s="504">
        <v>48</v>
      </c>
      <c r="BB186" s="504">
        <v>724</v>
      </c>
      <c r="BC186" s="505">
        <v>178</v>
      </c>
      <c r="BD186" s="75"/>
      <c r="BE186" s="237" t="s">
        <v>302</v>
      </c>
      <c r="BF186" s="352">
        <v>200</v>
      </c>
      <c r="BG186" s="352">
        <v>315</v>
      </c>
      <c r="BH186" s="352">
        <v>251</v>
      </c>
      <c r="BI186" s="352">
        <v>0</v>
      </c>
      <c r="BJ186" s="353">
        <f t="shared" si="53"/>
        <v>766</v>
      </c>
      <c r="BK186" s="386">
        <v>20</v>
      </c>
      <c r="BL186" s="354">
        <v>18</v>
      </c>
      <c r="BM186" s="355">
        <v>4</v>
      </c>
    </row>
    <row r="187" spans="1:65" ht="17.25" customHeight="1">
      <c r="AU187" s="69"/>
      <c r="AV187" s="69"/>
      <c r="AW187" s="69"/>
      <c r="AX187" s="506"/>
      <c r="AY187" s="506"/>
      <c r="AZ187" s="69"/>
    </row>
    <row r="188" spans="1:65" ht="17.25" customHeight="1">
      <c r="AU188" s="69"/>
      <c r="AV188" s="69"/>
      <c r="AW188" s="69"/>
      <c r="AX188" s="69"/>
      <c r="AY188" s="69"/>
      <c r="AZ188" s="69"/>
    </row>
    <row r="189" spans="1:65" ht="17.25" customHeight="1">
      <c r="AU189" s="69"/>
      <c r="AV189" s="69"/>
      <c r="AW189" s="69"/>
      <c r="AX189" s="69"/>
      <c r="AY189" s="69"/>
      <c r="AZ189" s="69"/>
    </row>
    <row r="190" spans="1:65" ht="17.25" customHeight="1">
      <c r="B190" s="20"/>
    </row>
  </sheetData>
  <mergeCells count="161">
    <mergeCell ref="A106:T106"/>
    <mergeCell ref="M151:N151"/>
    <mergeCell ref="AA151:AB151"/>
    <mergeCell ref="O108:Q108"/>
    <mergeCell ref="A151:A152"/>
    <mergeCell ref="B151:C151"/>
    <mergeCell ref="D151:E151"/>
    <mergeCell ref="F151:G151"/>
    <mergeCell ref="H151:I151"/>
    <mergeCell ref="J151:L151"/>
    <mergeCell ref="V149:AO149"/>
    <mergeCell ref="A148:T148"/>
    <mergeCell ref="A149:T149"/>
    <mergeCell ref="V148:AO148"/>
    <mergeCell ref="A108:A109"/>
    <mergeCell ref="B108:C108"/>
    <mergeCell ref="D108:E108"/>
    <mergeCell ref="F108:G108"/>
    <mergeCell ref="H108:I108"/>
    <mergeCell ref="J108:L108"/>
    <mergeCell ref="M108:N108"/>
    <mergeCell ref="AH108:AI108"/>
    <mergeCell ref="O151:Q151"/>
    <mergeCell ref="AJ151:AL151"/>
    <mergeCell ref="V69:AO69"/>
    <mergeCell ref="R151:T151"/>
    <mergeCell ref="V151:V152"/>
    <mergeCell ref="W151:X151"/>
    <mergeCell ref="O6:Q6"/>
    <mergeCell ref="AA71:AB71"/>
    <mergeCell ref="V71:V72"/>
    <mergeCell ref="W71:X71"/>
    <mergeCell ref="AQ108:AQ109"/>
    <mergeCell ref="V108:V109"/>
    <mergeCell ref="W108:X108"/>
    <mergeCell ref="Y108:Z108"/>
    <mergeCell ref="AA108:AB108"/>
    <mergeCell ref="AC108:AD108"/>
    <mergeCell ref="AE108:AG108"/>
    <mergeCell ref="O34:Q34"/>
    <mergeCell ref="O71:Q71"/>
    <mergeCell ref="V34:V35"/>
    <mergeCell ref="W34:X34"/>
    <mergeCell ref="AA34:AB34"/>
    <mergeCell ref="AC34:AD34"/>
    <mergeCell ref="AE34:AG34"/>
    <mergeCell ref="AC71:AD71"/>
    <mergeCell ref="AE71:AG71"/>
    <mergeCell ref="W6:X6"/>
    <mergeCell ref="A105:T105"/>
    <mergeCell ref="AJ6:AL6"/>
    <mergeCell ref="AJ34:AL34"/>
    <mergeCell ref="AJ71:AL71"/>
    <mergeCell ref="AJ108:AL108"/>
    <mergeCell ref="Y71:Z71"/>
    <mergeCell ref="R6:T6"/>
    <mergeCell ref="R34:T34"/>
    <mergeCell ref="R71:T71"/>
    <mergeCell ref="R108:T108"/>
    <mergeCell ref="A34:A35"/>
    <mergeCell ref="B34:C34"/>
    <mergeCell ref="D34:E34"/>
    <mergeCell ref="F34:G34"/>
    <mergeCell ref="H34:I34"/>
    <mergeCell ref="J34:L34"/>
    <mergeCell ref="M34:N34"/>
    <mergeCell ref="M71:N71"/>
    <mergeCell ref="A31:T31"/>
    <mergeCell ref="A32:T32"/>
    <mergeCell ref="V31:AO31"/>
    <mergeCell ref="V32:AO32"/>
    <mergeCell ref="V68:AO68"/>
    <mergeCell ref="BL34:BM34"/>
    <mergeCell ref="AM108:AO108"/>
    <mergeCell ref="BK71:BK72"/>
    <mergeCell ref="BK108:BK109"/>
    <mergeCell ref="BK34:BK35"/>
    <mergeCell ref="BE6:BE7"/>
    <mergeCell ref="AM71:AO71"/>
    <mergeCell ref="BL108:BM108"/>
    <mergeCell ref="BE108:BE109"/>
    <mergeCell ref="BF108:BJ108"/>
    <mergeCell ref="AR34:AY34"/>
    <mergeCell ref="AR71:AY71"/>
    <mergeCell ref="AR108:AY108"/>
    <mergeCell ref="BK6:BK7"/>
    <mergeCell ref="BE31:BM31"/>
    <mergeCell ref="BE32:BM32"/>
    <mergeCell ref="BE68:BM68"/>
    <mergeCell ref="BE69:BM69"/>
    <mergeCell ref="BE105:BM105"/>
    <mergeCell ref="BE106:BM106"/>
    <mergeCell ref="BC71:BC72"/>
    <mergeCell ref="AM6:AO6"/>
    <mergeCell ref="AQ6:AQ7"/>
    <mergeCell ref="V105:AO105"/>
    <mergeCell ref="BL71:BM71"/>
    <mergeCell ref="AQ71:AQ72"/>
    <mergeCell ref="BE71:BE72"/>
    <mergeCell ref="AQ105:BC105"/>
    <mergeCell ref="AM151:AO151"/>
    <mergeCell ref="AQ151:AQ152"/>
    <mergeCell ref="BE148:BM148"/>
    <mergeCell ref="BE149:BM149"/>
    <mergeCell ref="BE151:BE152"/>
    <mergeCell ref="BF151:BJ151"/>
    <mergeCell ref="BL151:BM151"/>
    <mergeCell ref="AQ148:BC148"/>
    <mergeCell ref="BC108:BC109"/>
    <mergeCell ref="BC151:BC152"/>
    <mergeCell ref="BK151:BK152"/>
    <mergeCell ref="V106:AO106"/>
    <mergeCell ref="AC151:AD151"/>
    <mergeCell ref="B6:C6"/>
    <mergeCell ref="D6:E6"/>
    <mergeCell ref="F6:G6"/>
    <mergeCell ref="H6:I6"/>
    <mergeCell ref="J6:L6"/>
    <mergeCell ref="M6:N6"/>
    <mergeCell ref="AR151:AY151"/>
    <mergeCell ref="AM34:AO34"/>
    <mergeCell ref="BF71:BJ71"/>
    <mergeCell ref="AQ34:AQ35"/>
    <mergeCell ref="BE34:BE35"/>
    <mergeCell ref="BF34:BJ34"/>
    <mergeCell ref="AE151:AG151"/>
    <mergeCell ref="AH151:AI151"/>
    <mergeCell ref="Y151:Z151"/>
    <mergeCell ref="Y34:Z34"/>
    <mergeCell ref="Y6:Z6"/>
    <mergeCell ref="AA6:AB6"/>
    <mergeCell ref="AH71:AI71"/>
    <mergeCell ref="AH34:AI34"/>
    <mergeCell ref="AH6:AI6"/>
    <mergeCell ref="AC6:AD6"/>
    <mergeCell ref="AE6:AG6"/>
    <mergeCell ref="V6:V7"/>
    <mergeCell ref="A71:A72"/>
    <mergeCell ref="B71:C71"/>
    <mergeCell ref="D71:E71"/>
    <mergeCell ref="F71:G71"/>
    <mergeCell ref="H71:I71"/>
    <mergeCell ref="J71:L71"/>
    <mergeCell ref="BE1:BM1"/>
    <mergeCell ref="A2:T2"/>
    <mergeCell ref="A3:T3"/>
    <mergeCell ref="V1:AO1"/>
    <mergeCell ref="V2:AO2"/>
    <mergeCell ref="V3:AO3"/>
    <mergeCell ref="AQ1:BC1"/>
    <mergeCell ref="BC34:BC35"/>
    <mergeCell ref="BC6:BC7"/>
    <mergeCell ref="A1:T1"/>
    <mergeCell ref="BF6:BJ6"/>
    <mergeCell ref="BL6:BM6"/>
    <mergeCell ref="BE2:BM2"/>
    <mergeCell ref="BE3:BM3"/>
    <mergeCell ref="AQ2:BC2"/>
    <mergeCell ref="A68:T68"/>
    <mergeCell ref="A69:T69"/>
    <mergeCell ref="A6:A7"/>
  </mergeCells>
  <printOptions horizontalCentered="1"/>
  <pageMargins left="0.70866141732283472" right="0" top="0.74803149606299213" bottom="0.74803149606299213" header="0.31496062992125984" footer="0.31496062992125984"/>
  <pageSetup scale="85" firstPageNumber="14" orientation="landscape" useFirstPageNumber="1" horizontalDpi="300" r:id="rId1"/>
  <headerFooter>
    <oddFooter>Page &amp;P</oddFooter>
  </headerFooter>
  <rowBreaks count="4" manualBreakCount="4">
    <brk id="30" max="16383" man="1"/>
    <brk id="67" max="16383" man="1"/>
    <brk id="104" max="16383" man="1"/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89"/>
  <sheetViews>
    <sheetView showZeros="0" zoomScale="75" zoomScaleNormal="75" workbookViewId="0">
      <selection activeCell="B8" sqref="B8"/>
    </sheetView>
  </sheetViews>
  <sheetFormatPr baseColWidth="10" defaultColWidth="11.44140625" defaultRowHeight="14.4"/>
  <cols>
    <col min="1" max="1" width="27.44140625" style="76" customWidth="1"/>
    <col min="2" max="15" width="12.6640625" style="76" customWidth="1"/>
    <col min="16" max="16" width="0.6640625" style="76" customWidth="1"/>
    <col min="17" max="17" width="26.6640625" style="76" customWidth="1"/>
    <col min="18" max="31" width="12.6640625" style="76" customWidth="1"/>
    <col min="32" max="32" width="0.6640625" style="76" customWidth="1"/>
    <col min="33" max="33" width="33" style="76" customWidth="1"/>
    <col min="34" max="35" width="12.5546875" style="76" customWidth="1"/>
    <col min="36" max="36" width="12.6640625" style="76" customWidth="1"/>
    <col min="37" max="38" width="13.33203125" style="76" customWidth="1"/>
    <col min="39" max="39" width="12.6640625" style="76" customWidth="1"/>
    <col min="40" max="41" width="13.33203125" style="76" customWidth="1"/>
    <col min="42" max="42" width="16.44140625" style="76" customWidth="1"/>
    <col min="43" max="43" width="1" style="76" customWidth="1"/>
    <col min="44" max="44" width="31.33203125" style="76" customWidth="1"/>
    <col min="45" max="45" width="14.44140625" style="76" customWidth="1"/>
    <col min="46" max="46" width="19.109375" style="76" customWidth="1"/>
    <col min="47" max="47" width="8.6640625" style="76" customWidth="1"/>
    <col min="48" max="48" width="16.5546875" style="76" customWidth="1"/>
    <col min="49" max="49" width="16.33203125" style="76" customWidth="1"/>
    <col min="50" max="50" width="11.88671875" style="76" customWidth="1"/>
    <col min="51" max="51" width="11.44140625" style="76" customWidth="1"/>
    <col min="52" max="52" width="14.44140625" style="76" customWidth="1"/>
    <col min="53" max="53" width="11.44140625" style="76" customWidth="1"/>
    <col min="54" max="16384" width="11.44140625" style="76"/>
  </cols>
  <sheetData>
    <row r="1" spans="1:53" ht="28.8">
      <c r="A1" s="724" t="s">
        <v>209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35"/>
      <c r="Q1" s="35" t="s">
        <v>210</v>
      </c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724" t="s">
        <v>211</v>
      </c>
      <c r="AH1" s="724"/>
      <c r="AI1" s="724"/>
      <c r="AJ1" s="724"/>
      <c r="AK1" s="724"/>
      <c r="AL1" s="724"/>
      <c r="AM1" s="724"/>
      <c r="AN1" s="724"/>
      <c r="AO1" s="724"/>
      <c r="AP1" s="724"/>
      <c r="AQ1" s="35"/>
      <c r="AR1" s="724" t="s">
        <v>212</v>
      </c>
      <c r="AS1" s="724"/>
      <c r="AT1" s="724"/>
      <c r="AU1" s="724"/>
      <c r="AV1" s="724"/>
      <c r="AW1" s="724"/>
      <c r="AX1" s="724"/>
      <c r="AY1" s="724"/>
      <c r="AZ1" s="724"/>
      <c r="BA1" s="35"/>
    </row>
    <row r="2" spans="1:53" s="36" customFormat="1" ht="15" customHeight="1">
      <c r="A2" s="717" t="s">
        <v>426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 t="s">
        <v>429</v>
      </c>
      <c r="R2" s="717"/>
      <c r="S2" s="717"/>
      <c r="T2" s="717"/>
      <c r="U2" s="717"/>
      <c r="V2" s="717"/>
      <c r="W2" s="717"/>
      <c r="X2" s="717"/>
      <c r="Y2" s="717"/>
      <c r="Z2" s="717"/>
      <c r="AA2" s="717"/>
      <c r="AB2" s="717"/>
      <c r="AC2" s="717"/>
      <c r="AD2" s="717"/>
      <c r="AE2" s="717"/>
      <c r="AF2" s="717"/>
      <c r="AG2" s="726" t="s">
        <v>431</v>
      </c>
      <c r="AH2" s="726"/>
      <c r="AI2" s="726"/>
      <c r="AJ2" s="726"/>
      <c r="AK2" s="726"/>
      <c r="AL2" s="726"/>
      <c r="AM2" s="726"/>
      <c r="AN2" s="726"/>
      <c r="AO2" s="726"/>
      <c r="AP2" s="726"/>
      <c r="AQ2" s="394"/>
      <c r="AR2" s="726" t="s">
        <v>434</v>
      </c>
      <c r="AS2" s="726"/>
      <c r="AT2" s="726"/>
      <c r="AU2" s="726"/>
      <c r="AV2" s="726"/>
      <c r="AW2" s="726"/>
      <c r="AX2" s="726"/>
      <c r="AY2" s="726"/>
      <c r="AZ2" s="726"/>
      <c r="BA2" s="394"/>
    </row>
    <row r="3" spans="1:53" s="36" customFormat="1" ht="13.8">
      <c r="A3" s="703" t="s">
        <v>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1"/>
      <c r="Q3" s="703" t="s">
        <v>3</v>
      </c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3"/>
      <c r="AD3" s="703"/>
      <c r="AE3" s="703"/>
      <c r="AF3" s="1"/>
      <c r="AG3" s="703" t="s">
        <v>3</v>
      </c>
      <c r="AH3" s="703"/>
      <c r="AI3" s="703"/>
      <c r="AJ3" s="703"/>
      <c r="AK3" s="703"/>
      <c r="AL3" s="703"/>
      <c r="AM3" s="703"/>
      <c r="AN3" s="703"/>
      <c r="AO3" s="703"/>
      <c r="AP3" s="703"/>
      <c r="AQ3" s="1"/>
      <c r="AR3" s="703" t="s">
        <v>3</v>
      </c>
      <c r="AS3" s="703"/>
      <c r="AT3" s="703"/>
      <c r="AU3" s="703"/>
      <c r="AV3" s="703"/>
      <c r="AW3" s="703"/>
      <c r="AX3" s="703"/>
      <c r="AY3" s="703"/>
      <c r="AZ3" s="703"/>
      <c r="BA3" s="23"/>
    </row>
    <row r="4" spans="1:53" s="36" customFormat="1" ht="3.75" customHeight="1" thickBot="1">
      <c r="A4" s="2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53" s="36" customFormat="1" ht="14.25" customHeight="1">
      <c r="A5" s="695" t="s">
        <v>4</v>
      </c>
      <c r="B5" s="697" t="s">
        <v>5</v>
      </c>
      <c r="C5" s="708"/>
      <c r="D5" s="698"/>
      <c r="E5" s="697" t="s">
        <v>6</v>
      </c>
      <c r="F5" s="708"/>
      <c r="G5" s="698"/>
      <c r="H5" s="697" t="s">
        <v>7</v>
      </c>
      <c r="I5" s="708"/>
      <c r="J5" s="698"/>
      <c r="K5" s="697" t="s">
        <v>8</v>
      </c>
      <c r="L5" s="708"/>
      <c r="M5" s="698"/>
      <c r="N5" s="697" t="s">
        <v>9</v>
      </c>
      <c r="O5" s="725"/>
      <c r="Q5" s="712" t="s">
        <v>4</v>
      </c>
      <c r="R5" s="727" t="s">
        <v>5</v>
      </c>
      <c r="S5" s="728"/>
      <c r="T5" s="727"/>
      <c r="U5" s="727" t="s">
        <v>6</v>
      </c>
      <c r="V5" s="728"/>
      <c r="W5" s="727"/>
      <c r="X5" s="727" t="s">
        <v>7</v>
      </c>
      <c r="Y5" s="728"/>
      <c r="Z5" s="727"/>
      <c r="AA5" s="727" t="s">
        <v>8</v>
      </c>
      <c r="AB5" s="728"/>
      <c r="AC5" s="727"/>
      <c r="AD5" s="727" t="s">
        <v>9</v>
      </c>
      <c r="AE5" s="736"/>
      <c r="AG5" s="712" t="s">
        <v>4</v>
      </c>
      <c r="AH5" s="729" t="s">
        <v>10</v>
      </c>
      <c r="AI5" s="729"/>
      <c r="AJ5" s="729"/>
      <c r="AK5" s="729"/>
      <c r="AL5" s="729"/>
      <c r="AM5" s="729" t="s">
        <v>11</v>
      </c>
      <c r="AN5" s="729"/>
      <c r="AO5" s="729"/>
      <c r="AP5" s="745" t="s">
        <v>12</v>
      </c>
      <c r="AR5" s="730" t="s">
        <v>4</v>
      </c>
      <c r="AS5" s="733" t="s">
        <v>214</v>
      </c>
      <c r="AT5" s="734"/>
      <c r="AU5" s="734"/>
      <c r="AV5" s="734"/>
      <c r="AW5" s="734"/>
      <c r="AX5" s="734"/>
      <c r="AY5" s="735"/>
      <c r="AZ5" s="718" t="s">
        <v>213</v>
      </c>
    </row>
    <row r="6" spans="1:53" s="36" customFormat="1" ht="26.25" customHeight="1">
      <c r="A6" s="696"/>
      <c r="B6" s="395" t="s">
        <v>14</v>
      </c>
      <c r="C6" s="441" t="s">
        <v>486</v>
      </c>
      <c r="D6" s="395" t="s">
        <v>15</v>
      </c>
      <c r="E6" s="395" t="s">
        <v>14</v>
      </c>
      <c r="F6" s="441" t="s">
        <v>486</v>
      </c>
      <c r="G6" s="395" t="s">
        <v>15</v>
      </c>
      <c r="H6" s="395" t="s">
        <v>14</v>
      </c>
      <c r="I6" s="441" t="s">
        <v>486</v>
      </c>
      <c r="J6" s="395" t="s">
        <v>15</v>
      </c>
      <c r="K6" s="395" t="s">
        <v>14</v>
      </c>
      <c r="L6" s="441" t="s">
        <v>486</v>
      </c>
      <c r="M6" s="395" t="s">
        <v>15</v>
      </c>
      <c r="N6" s="395" t="s">
        <v>14</v>
      </c>
      <c r="O6" s="396" t="s">
        <v>15</v>
      </c>
      <c r="Q6" s="713"/>
      <c r="R6" s="182" t="s">
        <v>14</v>
      </c>
      <c r="S6" s="306" t="s">
        <v>486</v>
      </c>
      <c r="T6" s="182" t="s">
        <v>15</v>
      </c>
      <c r="U6" s="182" t="s">
        <v>14</v>
      </c>
      <c r="V6" s="306" t="s">
        <v>486</v>
      </c>
      <c r="W6" s="182" t="s">
        <v>15</v>
      </c>
      <c r="X6" s="182" t="s">
        <v>14</v>
      </c>
      <c r="Y6" s="306" t="s">
        <v>486</v>
      </c>
      <c r="Z6" s="182" t="s">
        <v>15</v>
      </c>
      <c r="AA6" s="182" t="s">
        <v>14</v>
      </c>
      <c r="AB6" s="306" t="s">
        <v>486</v>
      </c>
      <c r="AC6" s="182" t="s">
        <v>15</v>
      </c>
      <c r="AD6" s="182" t="s">
        <v>14</v>
      </c>
      <c r="AE6" s="183" t="s">
        <v>15</v>
      </c>
      <c r="AG6" s="714"/>
      <c r="AH6" s="306" t="s">
        <v>5</v>
      </c>
      <c r="AI6" s="306" t="s">
        <v>6</v>
      </c>
      <c r="AJ6" s="306" t="s">
        <v>7</v>
      </c>
      <c r="AK6" s="306" t="s">
        <v>8</v>
      </c>
      <c r="AL6" s="306" t="s">
        <v>9</v>
      </c>
      <c r="AM6" s="306" t="s">
        <v>477</v>
      </c>
      <c r="AN6" s="306" t="s">
        <v>339</v>
      </c>
      <c r="AO6" s="306" t="s">
        <v>9</v>
      </c>
      <c r="AP6" s="671"/>
      <c r="AR6" s="731"/>
      <c r="AS6" s="364" t="s">
        <v>227</v>
      </c>
      <c r="AT6" s="364" t="s">
        <v>408</v>
      </c>
      <c r="AU6" s="364" t="s">
        <v>215</v>
      </c>
      <c r="AV6" s="486" t="s">
        <v>228</v>
      </c>
      <c r="AW6" s="486" t="s">
        <v>229</v>
      </c>
      <c r="AX6" s="364" t="s">
        <v>236</v>
      </c>
      <c r="AY6" s="364" t="s">
        <v>216</v>
      </c>
      <c r="AZ6" s="702"/>
    </row>
    <row r="7" spans="1:53" s="36" customFormat="1" ht="13.8">
      <c r="A7" s="171" t="s">
        <v>17</v>
      </c>
      <c r="B7" s="130">
        <v>7324</v>
      </c>
      <c r="C7" s="337">
        <v>3619</v>
      </c>
      <c r="D7" s="130">
        <v>3705</v>
      </c>
      <c r="E7" s="130">
        <v>5992</v>
      </c>
      <c r="F7" s="337">
        <v>2939</v>
      </c>
      <c r="G7" s="130">
        <v>3053</v>
      </c>
      <c r="H7" s="130">
        <v>10182</v>
      </c>
      <c r="I7" s="337">
        <v>5065</v>
      </c>
      <c r="J7" s="130">
        <v>5117</v>
      </c>
      <c r="K7" s="130">
        <v>9492</v>
      </c>
      <c r="L7" s="337">
        <v>4777</v>
      </c>
      <c r="M7" s="130">
        <v>4715</v>
      </c>
      <c r="N7" s="130">
        <v>32990</v>
      </c>
      <c r="O7" s="131">
        <v>16590</v>
      </c>
      <c r="P7" s="397">
        <v>0</v>
      </c>
      <c r="Q7" s="171" t="s">
        <v>17</v>
      </c>
      <c r="R7" s="130">
        <v>1284</v>
      </c>
      <c r="S7" s="337">
        <v>627</v>
      </c>
      <c r="T7" s="130">
        <v>657</v>
      </c>
      <c r="U7" s="130">
        <v>355</v>
      </c>
      <c r="V7" s="337">
        <v>178</v>
      </c>
      <c r="W7" s="130">
        <v>177</v>
      </c>
      <c r="X7" s="130">
        <v>1073</v>
      </c>
      <c r="Y7" s="337">
        <v>498</v>
      </c>
      <c r="Z7" s="130">
        <v>575</v>
      </c>
      <c r="AA7" s="130">
        <v>1987</v>
      </c>
      <c r="AB7" s="337">
        <v>970</v>
      </c>
      <c r="AC7" s="130">
        <v>1017</v>
      </c>
      <c r="AD7" s="130">
        <v>4699</v>
      </c>
      <c r="AE7" s="131">
        <v>2426</v>
      </c>
      <c r="AF7" s="397">
        <v>0</v>
      </c>
      <c r="AG7" s="472" t="s">
        <v>17</v>
      </c>
      <c r="AH7" s="337">
        <f>SUM(AH37:AH41)</f>
        <v>241</v>
      </c>
      <c r="AI7" s="337">
        <f t="shared" ref="AI7:AN7" si="0">SUM(AI37:AI41)</f>
        <v>215</v>
      </c>
      <c r="AJ7" s="337">
        <f t="shared" si="0"/>
        <v>225</v>
      </c>
      <c r="AK7" s="337">
        <f t="shared" si="0"/>
        <v>194</v>
      </c>
      <c r="AL7" s="337">
        <f t="shared" si="0"/>
        <v>875</v>
      </c>
      <c r="AM7" s="337">
        <f t="shared" si="0"/>
        <v>565</v>
      </c>
      <c r="AN7" s="337">
        <f t="shared" si="0"/>
        <v>135</v>
      </c>
      <c r="AO7" s="337">
        <f>SUM(AO37:AO41)</f>
        <v>700</v>
      </c>
      <c r="AP7" s="339">
        <f>SUM(AP37:AP41)</f>
        <v>123</v>
      </c>
      <c r="AQ7" s="397">
        <v>0</v>
      </c>
      <c r="AR7" s="171" t="s">
        <v>17</v>
      </c>
      <c r="AS7" s="130">
        <f>SUM(AS37:AS41)</f>
        <v>389</v>
      </c>
      <c r="AT7" s="130">
        <f t="shared" ref="AT7:AZ7" si="1">SUM(AT37:AT41)</f>
        <v>202</v>
      </c>
      <c r="AU7" s="130">
        <f t="shared" si="1"/>
        <v>78</v>
      </c>
      <c r="AV7" s="130">
        <f t="shared" si="1"/>
        <v>42</v>
      </c>
      <c r="AW7" s="130">
        <f t="shared" si="1"/>
        <v>442</v>
      </c>
      <c r="AX7" s="130">
        <f t="shared" si="1"/>
        <v>69</v>
      </c>
      <c r="AY7" s="130">
        <f>SUM(AY37:AY41)</f>
        <v>1222</v>
      </c>
      <c r="AZ7" s="131">
        <f t="shared" si="1"/>
        <v>123</v>
      </c>
    </row>
    <row r="8" spans="1:53" s="36" customFormat="1" ht="13.8">
      <c r="A8" s="171" t="s">
        <v>18</v>
      </c>
      <c r="B8" s="130">
        <v>12896</v>
      </c>
      <c r="C8" s="337">
        <v>6241</v>
      </c>
      <c r="D8" s="130">
        <v>6655</v>
      </c>
      <c r="E8" s="130">
        <v>7648</v>
      </c>
      <c r="F8" s="337">
        <v>3628</v>
      </c>
      <c r="G8" s="130">
        <v>4020</v>
      </c>
      <c r="H8" s="130">
        <v>7096</v>
      </c>
      <c r="I8" s="337">
        <v>3438</v>
      </c>
      <c r="J8" s="130">
        <v>3658</v>
      </c>
      <c r="K8" s="130">
        <v>5647</v>
      </c>
      <c r="L8" s="337">
        <v>2737</v>
      </c>
      <c r="M8" s="130">
        <v>2910</v>
      </c>
      <c r="N8" s="130">
        <v>33287</v>
      </c>
      <c r="O8" s="131">
        <v>17243</v>
      </c>
      <c r="P8" s="397">
        <v>0</v>
      </c>
      <c r="Q8" s="171" t="s">
        <v>18</v>
      </c>
      <c r="R8" s="130">
        <v>2225</v>
      </c>
      <c r="S8" s="337">
        <v>1127</v>
      </c>
      <c r="T8" s="130">
        <v>1098</v>
      </c>
      <c r="U8" s="130">
        <v>360</v>
      </c>
      <c r="V8" s="337">
        <v>179</v>
      </c>
      <c r="W8" s="130">
        <v>181</v>
      </c>
      <c r="X8" s="130">
        <v>917</v>
      </c>
      <c r="Y8" s="337">
        <v>441</v>
      </c>
      <c r="Z8" s="130">
        <v>476</v>
      </c>
      <c r="AA8" s="130">
        <v>1620</v>
      </c>
      <c r="AB8" s="337">
        <v>753</v>
      </c>
      <c r="AC8" s="130">
        <v>867</v>
      </c>
      <c r="AD8" s="130">
        <v>5122</v>
      </c>
      <c r="AE8" s="131">
        <v>2622</v>
      </c>
      <c r="AF8" s="397">
        <v>0</v>
      </c>
      <c r="AG8" s="472" t="s">
        <v>18</v>
      </c>
      <c r="AH8" s="337">
        <f>SUM(AH43:AH46)</f>
        <v>343</v>
      </c>
      <c r="AI8" s="337">
        <f t="shared" ref="AI8:AN8" si="2">SUM(AI43:AI46)</f>
        <v>285</v>
      </c>
      <c r="AJ8" s="337">
        <f t="shared" si="2"/>
        <v>178</v>
      </c>
      <c r="AK8" s="337">
        <f t="shared" si="2"/>
        <v>143</v>
      </c>
      <c r="AL8" s="337">
        <f t="shared" si="2"/>
        <v>949</v>
      </c>
      <c r="AM8" s="337">
        <f t="shared" si="2"/>
        <v>546</v>
      </c>
      <c r="AN8" s="337">
        <f t="shared" si="2"/>
        <v>291</v>
      </c>
      <c r="AO8" s="337">
        <f>SUM(AO43:AO46)</f>
        <v>837</v>
      </c>
      <c r="AP8" s="339">
        <f>SUM(AP43:AP46)</f>
        <v>163</v>
      </c>
      <c r="AQ8" s="397">
        <v>0</v>
      </c>
      <c r="AR8" s="171" t="s">
        <v>18</v>
      </c>
      <c r="AS8" s="130">
        <f>SUM(AS43:AS46)</f>
        <v>279</v>
      </c>
      <c r="AT8" s="130">
        <f t="shared" ref="AT8:AZ8" si="3">SUM(AT43:AT46)</f>
        <v>404</v>
      </c>
      <c r="AU8" s="130">
        <f t="shared" si="3"/>
        <v>146</v>
      </c>
      <c r="AV8" s="130">
        <f t="shared" si="3"/>
        <v>19</v>
      </c>
      <c r="AW8" s="130">
        <f t="shared" si="3"/>
        <v>432</v>
      </c>
      <c r="AX8" s="130">
        <f t="shared" si="3"/>
        <v>9</v>
      </c>
      <c r="AY8" s="130">
        <f>SUM(AY43:AY46)</f>
        <v>1289</v>
      </c>
      <c r="AZ8" s="131">
        <f t="shared" si="3"/>
        <v>214</v>
      </c>
    </row>
    <row r="9" spans="1:53" s="36" customFormat="1" ht="13.8">
      <c r="A9" s="171" t="s">
        <v>19</v>
      </c>
      <c r="B9" s="130">
        <v>31153</v>
      </c>
      <c r="C9" s="337">
        <v>15457</v>
      </c>
      <c r="D9" s="130">
        <v>15696</v>
      </c>
      <c r="E9" s="130">
        <v>27207</v>
      </c>
      <c r="F9" s="337">
        <v>13075</v>
      </c>
      <c r="G9" s="130">
        <v>14132</v>
      </c>
      <c r="H9" s="130">
        <v>19021</v>
      </c>
      <c r="I9" s="337">
        <v>9117</v>
      </c>
      <c r="J9" s="130">
        <v>9904</v>
      </c>
      <c r="K9" s="130">
        <v>17335</v>
      </c>
      <c r="L9" s="337">
        <v>8365</v>
      </c>
      <c r="M9" s="130">
        <v>8970</v>
      </c>
      <c r="N9" s="130">
        <v>94716</v>
      </c>
      <c r="O9" s="131">
        <v>48702</v>
      </c>
      <c r="P9" s="397">
        <v>0</v>
      </c>
      <c r="Q9" s="171" t="s">
        <v>19</v>
      </c>
      <c r="R9" s="130">
        <v>3453</v>
      </c>
      <c r="S9" s="337">
        <v>1914</v>
      </c>
      <c r="T9" s="130">
        <v>1539</v>
      </c>
      <c r="U9" s="130">
        <v>2338</v>
      </c>
      <c r="V9" s="337">
        <v>1237</v>
      </c>
      <c r="W9" s="130">
        <v>1101</v>
      </c>
      <c r="X9" s="130">
        <v>1854</v>
      </c>
      <c r="Y9" s="337">
        <v>911</v>
      </c>
      <c r="Z9" s="130">
        <v>943</v>
      </c>
      <c r="AA9" s="130">
        <v>3396</v>
      </c>
      <c r="AB9" s="337">
        <v>1586</v>
      </c>
      <c r="AC9" s="130">
        <v>1810</v>
      </c>
      <c r="AD9" s="130">
        <v>11041</v>
      </c>
      <c r="AE9" s="131">
        <v>5393</v>
      </c>
      <c r="AF9" s="397">
        <v>0</v>
      </c>
      <c r="AG9" s="472" t="s">
        <v>19</v>
      </c>
      <c r="AH9" s="337">
        <f>SUM(AH48:AH55)</f>
        <v>750</v>
      </c>
      <c r="AI9" s="337">
        <f t="shared" ref="AI9:AN9" si="4">SUM(AI48:AI55)</f>
        <v>648</v>
      </c>
      <c r="AJ9" s="337">
        <f t="shared" si="4"/>
        <v>512</v>
      </c>
      <c r="AK9" s="337">
        <f t="shared" si="4"/>
        <v>481</v>
      </c>
      <c r="AL9" s="337">
        <f t="shared" si="4"/>
        <v>2391</v>
      </c>
      <c r="AM9" s="337">
        <f t="shared" si="4"/>
        <v>1488</v>
      </c>
      <c r="AN9" s="337">
        <f t="shared" si="4"/>
        <v>357</v>
      </c>
      <c r="AO9" s="337">
        <f>SUM(AO48:AO55)</f>
        <v>1845</v>
      </c>
      <c r="AP9" s="339">
        <f>SUM(AP48:AP55)</f>
        <v>189</v>
      </c>
      <c r="AQ9" s="397">
        <v>0</v>
      </c>
      <c r="AR9" s="171" t="s">
        <v>19</v>
      </c>
      <c r="AS9" s="130">
        <f>SUM(AS48:AS55)</f>
        <v>1437</v>
      </c>
      <c r="AT9" s="130">
        <f t="shared" ref="AT9:AZ9" si="5">SUM(AT48:AT55)</f>
        <v>323</v>
      </c>
      <c r="AU9" s="130">
        <f t="shared" si="5"/>
        <v>391</v>
      </c>
      <c r="AV9" s="130">
        <f t="shared" si="5"/>
        <v>14</v>
      </c>
      <c r="AW9" s="130">
        <f t="shared" si="5"/>
        <v>841</v>
      </c>
      <c r="AX9" s="130">
        <f t="shared" si="5"/>
        <v>72</v>
      </c>
      <c r="AY9" s="130">
        <f t="shared" si="5"/>
        <v>3078</v>
      </c>
      <c r="AZ9" s="131">
        <f t="shared" si="5"/>
        <v>1687</v>
      </c>
    </row>
    <row r="10" spans="1:53" s="36" customFormat="1" ht="13.8">
      <c r="A10" s="171" t="s">
        <v>20</v>
      </c>
      <c r="B10" s="130">
        <v>21671</v>
      </c>
      <c r="C10" s="337">
        <v>11247</v>
      </c>
      <c r="D10" s="130">
        <v>10424</v>
      </c>
      <c r="E10" s="130">
        <v>16228</v>
      </c>
      <c r="F10" s="337">
        <v>8557</v>
      </c>
      <c r="G10" s="130">
        <v>7671</v>
      </c>
      <c r="H10" s="130">
        <v>9935</v>
      </c>
      <c r="I10" s="337">
        <v>5515</v>
      </c>
      <c r="J10" s="130">
        <v>4420</v>
      </c>
      <c r="K10" s="130">
        <v>8748</v>
      </c>
      <c r="L10" s="337">
        <v>4831</v>
      </c>
      <c r="M10" s="130">
        <v>3917</v>
      </c>
      <c r="N10" s="130">
        <v>56582</v>
      </c>
      <c r="O10" s="131">
        <v>26432</v>
      </c>
      <c r="P10" s="397">
        <v>0</v>
      </c>
      <c r="Q10" s="171" t="s">
        <v>20</v>
      </c>
      <c r="R10" s="130">
        <v>4492</v>
      </c>
      <c r="S10" s="337">
        <v>2457</v>
      </c>
      <c r="T10" s="130">
        <v>2035</v>
      </c>
      <c r="U10" s="130">
        <v>1320</v>
      </c>
      <c r="V10" s="337">
        <v>697</v>
      </c>
      <c r="W10" s="130">
        <v>623</v>
      </c>
      <c r="X10" s="130">
        <v>1054</v>
      </c>
      <c r="Y10" s="337">
        <v>571</v>
      </c>
      <c r="Z10" s="130">
        <v>483</v>
      </c>
      <c r="AA10" s="130">
        <v>2144</v>
      </c>
      <c r="AB10" s="337">
        <v>1219</v>
      </c>
      <c r="AC10" s="130">
        <v>925</v>
      </c>
      <c r="AD10" s="130">
        <v>9010</v>
      </c>
      <c r="AE10" s="131">
        <v>4066</v>
      </c>
      <c r="AF10" s="397">
        <v>0</v>
      </c>
      <c r="AG10" s="472" t="s">
        <v>20</v>
      </c>
      <c r="AH10" s="337">
        <f>SUM(AH57:AH62)</f>
        <v>324</v>
      </c>
      <c r="AI10" s="337">
        <f t="shared" ref="AI10:AN10" si="6">SUM(AI57:AI62)</f>
        <v>242</v>
      </c>
      <c r="AJ10" s="337">
        <f t="shared" si="6"/>
        <v>163</v>
      </c>
      <c r="AK10" s="337">
        <f t="shared" si="6"/>
        <v>142</v>
      </c>
      <c r="AL10" s="337">
        <f t="shared" si="6"/>
        <v>871</v>
      </c>
      <c r="AM10" s="337">
        <f t="shared" si="6"/>
        <v>441</v>
      </c>
      <c r="AN10" s="337">
        <f t="shared" si="6"/>
        <v>259</v>
      </c>
      <c r="AO10" s="337">
        <f>SUM(AO57:AO62)</f>
        <v>700</v>
      </c>
      <c r="AP10" s="339">
        <f>SUM(AP57:AP62)</f>
        <v>83</v>
      </c>
      <c r="AQ10" s="397">
        <v>0</v>
      </c>
      <c r="AR10" s="171" t="s">
        <v>20</v>
      </c>
      <c r="AS10" s="130">
        <f>SUM(AS57:AS62)</f>
        <v>197</v>
      </c>
      <c r="AT10" s="130">
        <f t="shared" ref="AT10:AZ10" si="7">SUM(AT57:AT62)</f>
        <v>303</v>
      </c>
      <c r="AU10" s="130">
        <f t="shared" si="7"/>
        <v>174</v>
      </c>
      <c r="AV10" s="130">
        <f t="shared" si="7"/>
        <v>63</v>
      </c>
      <c r="AW10" s="130">
        <f t="shared" si="7"/>
        <v>366</v>
      </c>
      <c r="AX10" s="130">
        <f t="shared" si="7"/>
        <v>7</v>
      </c>
      <c r="AY10" s="130">
        <f t="shared" si="7"/>
        <v>1110</v>
      </c>
      <c r="AZ10" s="131">
        <f t="shared" si="7"/>
        <v>237</v>
      </c>
    </row>
    <row r="11" spans="1:53" s="36" customFormat="1" ht="13.8">
      <c r="A11" s="171" t="s">
        <v>21</v>
      </c>
      <c r="B11" s="130">
        <v>4567</v>
      </c>
      <c r="C11" s="337">
        <v>2061</v>
      </c>
      <c r="D11" s="130">
        <v>2506</v>
      </c>
      <c r="E11" s="130">
        <v>2932</v>
      </c>
      <c r="F11" s="337">
        <v>1527</v>
      </c>
      <c r="G11" s="130">
        <v>1405</v>
      </c>
      <c r="H11" s="130">
        <v>1884</v>
      </c>
      <c r="I11" s="337">
        <v>979</v>
      </c>
      <c r="J11" s="130">
        <v>905</v>
      </c>
      <c r="K11" s="130">
        <v>1524</v>
      </c>
      <c r="L11" s="337">
        <v>866</v>
      </c>
      <c r="M11" s="130">
        <v>658</v>
      </c>
      <c r="N11" s="130">
        <v>10907</v>
      </c>
      <c r="O11" s="131">
        <v>5474</v>
      </c>
      <c r="P11" s="397">
        <v>0</v>
      </c>
      <c r="Q11" s="171" t="s">
        <v>21</v>
      </c>
      <c r="R11" s="130">
        <v>950</v>
      </c>
      <c r="S11" s="337">
        <v>450</v>
      </c>
      <c r="T11" s="130">
        <v>500</v>
      </c>
      <c r="U11" s="130">
        <v>280</v>
      </c>
      <c r="V11" s="337">
        <v>130</v>
      </c>
      <c r="W11" s="130">
        <v>150</v>
      </c>
      <c r="X11" s="130">
        <v>237</v>
      </c>
      <c r="Y11" s="337">
        <v>133</v>
      </c>
      <c r="Z11" s="130">
        <v>104</v>
      </c>
      <c r="AA11" s="130">
        <v>527</v>
      </c>
      <c r="AB11" s="337">
        <v>313</v>
      </c>
      <c r="AC11" s="130">
        <v>214</v>
      </c>
      <c r="AD11" s="130">
        <v>1994</v>
      </c>
      <c r="AE11" s="131">
        <v>968</v>
      </c>
      <c r="AF11" s="397">
        <v>0</v>
      </c>
      <c r="AG11" s="472" t="s">
        <v>21</v>
      </c>
      <c r="AH11" s="337">
        <f>SUM(AH64:AH67)</f>
        <v>70</v>
      </c>
      <c r="AI11" s="337">
        <f t="shared" ref="AI11:AN11" si="8">SUM(AI64:AI67)</f>
        <v>43</v>
      </c>
      <c r="AJ11" s="337">
        <f t="shared" si="8"/>
        <v>29</v>
      </c>
      <c r="AK11" s="337">
        <f t="shared" si="8"/>
        <v>30</v>
      </c>
      <c r="AL11" s="337">
        <f t="shared" si="8"/>
        <v>172</v>
      </c>
      <c r="AM11" s="337">
        <f t="shared" si="8"/>
        <v>106</v>
      </c>
      <c r="AN11" s="337">
        <f t="shared" si="8"/>
        <v>27</v>
      </c>
      <c r="AO11" s="337">
        <f>SUM(AO64:AO67)</f>
        <v>133</v>
      </c>
      <c r="AP11" s="339">
        <f>SUM(AP64:AP67)</f>
        <v>35</v>
      </c>
      <c r="AQ11" s="397">
        <v>0</v>
      </c>
      <c r="AR11" s="171" t="s">
        <v>21</v>
      </c>
      <c r="AS11" s="130">
        <f>SUM(AS64:AS67)</f>
        <v>53</v>
      </c>
      <c r="AT11" s="130">
        <f t="shared" ref="AT11:AZ11" si="9">SUM(AT64:AT67)</f>
        <v>71</v>
      </c>
      <c r="AU11" s="130">
        <f t="shared" si="9"/>
        <v>1</v>
      </c>
      <c r="AV11" s="130">
        <f t="shared" si="9"/>
        <v>5</v>
      </c>
      <c r="AW11" s="130">
        <f t="shared" si="9"/>
        <v>81</v>
      </c>
      <c r="AX11" s="130">
        <f t="shared" si="9"/>
        <v>15</v>
      </c>
      <c r="AY11" s="130">
        <f t="shared" si="9"/>
        <v>226</v>
      </c>
      <c r="AZ11" s="131">
        <f t="shared" si="9"/>
        <v>72</v>
      </c>
    </row>
    <row r="12" spans="1:53" s="36" customFormat="1" ht="13.8">
      <c r="A12" s="171" t="s">
        <v>22</v>
      </c>
      <c r="B12" s="130">
        <v>4459</v>
      </c>
      <c r="C12" s="337">
        <v>2300</v>
      </c>
      <c r="D12" s="130">
        <v>2159</v>
      </c>
      <c r="E12" s="130">
        <v>2634</v>
      </c>
      <c r="F12" s="337">
        <v>1502</v>
      </c>
      <c r="G12" s="130">
        <v>1132</v>
      </c>
      <c r="H12" s="130">
        <v>2147</v>
      </c>
      <c r="I12" s="337">
        <v>1228</v>
      </c>
      <c r="J12" s="130">
        <v>919</v>
      </c>
      <c r="K12" s="130">
        <v>1582</v>
      </c>
      <c r="L12" s="337">
        <v>923</v>
      </c>
      <c r="M12" s="130">
        <v>659</v>
      </c>
      <c r="N12" s="130">
        <v>10822</v>
      </c>
      <c r="O12" s="131">
        <v>4869</v>
      </c>
      <c r="P12" s="397">
        <v>0</v>
      </c>
      <c r="Q12" s="171" t="s">
        <v>22</v>
      </c>
      <c r="R12" s="130">
        <v>614</v>
      </c>
      <c r="S12" s="337">
        <v>294</v>
      </c>
      <c r="T12" s="130">
        <v>320</v>
      </c>
      <c r="U12" s="130">
        <v>319</v>
      </c>
      <c r="V12" s="337">
        <v>192</v>
      </c>
      <c r="W12" s="130">
        <v>127</v>
      </c>
      <c r="X12" s="130">
        <v>164</v>
      </c>
      <c r="Y12" s="337">
        <v>93</v>
      </c>
      <c r="Z12" s="130">
        <v>71</v>
      </c>
      <c r="AA12" s="130">
        <v>348</v>
      </c>
      <c r="AB12" s="337">
        <v>210</v>
      </c>
      <c r="AC12" s="130">
        <v>138</v>
      </c>
      <c r="AD12" s="130">
        <v>1445</v>
      </c>
      <c r="AE12" s="131">
        <v>656</v>
      </c>
      <c r="AF12" s="397">
        <v>0</v>
      </c>
      <c r="AG12" s="472" t="s">
        <v>22</v>
      </c>
      <c r="AH12" s="337">
        <f>SUM(AH74:AH76)</f>
        <v>71</v>
      </c>
      <c r="AI12" s="337">
        <f t="shared" ref="AI12:AN12" si="10">SUM(AI74:AI76)</f>
        <v>49</v>
      </c>
      <c r="AJ12" s="337">
        <f t="shared" si="10"/>
        <v>46</v>
      </c>
      <c r="AK12" s="337">
        <f t="shared" si="10"/>
        <v>32</v>
      </c>
      <c r="AL12" s="337">
        <f t="shared" si="10"/>
        <v>198</v>
      </c>
      <c r="AM12" s="337">
        <f t="shared" si="10"/>
        <v>130</v>
      </c>
      <c r="AN12" s="337">
        <f t="shared" si="10"/>
        <v>36</v>
      </c>
      <c r="AO12" s="337">
        <f>SUM(AO74:AO76)</f>
        <v>166</v>
      </c>
      <c r="AP12" s="339">
        <f>SUM(AP74:AP76)</f>
        <v>34</v>
      </c>
      <c r="AQ12" s="397">
        <v>0</v>
      </c>
      <c r="AR12" s="171" t="s">
        <v>22</v>
      </c>
      <c r="AS12" s="130">
        <f>SUM(AS74:AS76)</f>
        <v>114</v>
      </c>
      <c r="AT12" s="130">
        <f t="shared" ref="AT12:AZ12" si="11">SUM(AT74:AT76)</f>
        <v>74</v>
      </c>
      <c r="AU12" s="130">
        <f t="shared" si="11"/>
        <v>64</v>
      </c>
      <c r="AV12" s="130">
        <f t="shared" si="11"/>
        <v>2</v>
      </c>
      <c r="AW12" s="130">
        <f t="shared" si="11"/>
        <v>50</v>
      </c>
      <c r="AX12" s="130">
        <f t="shared" si="11"/>
        <v>13</v>
      </c>
      <c r="AY12" s="130">
        <f t="shared" si="11"/>
        <v>317</v>
      </c>
      <c r="AZ12" s="131">
        <f t="shared" si="11"/>
        <v>96</v>
      </c>
    </row>
    <row r="13" spans="1:53" s="36" customFormat="1" ht="13.8">
      <c r="A13" s="171" t="s">
        <v>23</v>
      </c>
      <c r="B13" s="130">
        <v>10059</v>
      </c>
      <c r="C13" s="337">
        <v>4970</v>
      </c>
      <c r="D13" s="130">
        <v>5089</v>
      </c>
      <c r="E13" s="130">
        <v>7187</v>
      </c>
      <c r="F13" s="337">
        <v>3811</v>
      </c>
      <c r="G13" s="130">
        <v>3376</v>
      </c>
      <c r="H13" s="130">
        <v>5307</v>
      </c>
      <c r="I13" s="337">
        <v>2948</v>
      </c>
      <c r="J13" s="130">
        <v>2359</v>
      </c>
      <c r="K13" s="130">
        <v>4708</v>
      </c>
      <c r="L13" s="337">
        <v>2675</v>
      </c>
      <c r="M13" s="130">
        <v>2033</v>
      </c>
      <c r="N13" s="130">
        <v>27261</v>
      </c>
      <c r="O13" s="131">
        <v>12857</v>
      </c>
      <c r="P13" s="397">
        <v>0</v>
      </c>
      <c r="Q13" s="171" t="s">
        <v>23</v>
      </c>
      <c r="R13" s="130">
        <v>1371</v>
      </c>
      <c r="S13" s="337">
        <v>678</v>
      </c>
      <c r="T13" s="130">
        <v>693</v>
      </c>
      <c r="U13" s="130">
        <v>541</v>
      </c>
      <c r="V13" s="337">
        <v>297</v>
      </c>
      <c r="W13" s="130">
        <v>244</v>
      </c>
      <c r="X13" s="130">
        <v>354</v>
      </c>
      <c r="Y13" s="337">
        <v>207</v>
      </c>
      <c r="Z13" s="130">
        <v>147</v>
      </c>
      <c r="AA13" s="130">
        <v>621</v>
      </c>
      <c r="AB13" s="337">
        <v>369</v>
      </c>
      <c r="AC13" s="130">
        <v>252</v>
      </c>
      <c r="AD13" s="130">
        <v>2887</v>
      </c>
      <c r="AE13" s="131">
        <v>1336</v>
      </c>
      <c r="AF13" s="397">
        <v>0</v>
      </c>
      <c r="AG13" s="472" t="s">
        <v>23</v>
      </c>
      <c r="AH13" s="337">
        <f>SUM(AH78:AH86)</f>
        <v>178</v>
      </c>
      <c r="AI13" s="337">
        <f t="shared" ref="AI13:AN13" si="12">SUM(AI78:AI86)</f>
        <v>134</v>
      </c>
      <c r="AJ13" s="337">
        <f t="shared" si="12"/>
        <v>102</v>
      </c>
      <c r="AK13" s="337">
        <f t="shared" si="12"/>
        <v>90</v>
      </c>
      <c r="AL13" s="337">
        <f t="shared" si="12"/>
        <v>504</v>
      </c>
      <c r="AM13" s="337">
        <f t="shared" si="12"/>
        <v>298</v>
      </c>
      <c r="AN13" s="337">
        <f t="shared" si="12"/>
        <v>99</v>
      </c>
      <c r="AO13" s="337">
        <f>SUM(AO78:AO86)</f>
        <v>397</v>
      </c>
      <c r="AP13" s="339">
        <f>SUM(AP78:AP86)</f>
        <v>74</v>
      </c>
      <c r="AQ13" s="397">
        <v>0</v>
      </c>
      <c r="AR13" s="171" t="s">
        <v>23</v>
      </c>
      <c r="AS13" s="130">
        <f>SUM(AS78:AS86)</f>
        <v>344</v>
      </c>
      <c r="AT13" s="130">
        <f t="shared" ref="AT13:AZ13" si="13">SUM(AT78:AT86)</f>
        <v>194</v>
      </c>
      <c r="AU13" s="130">
        <f t="shared" si="13"/>
        <v>52</v>
      </c>
      <c r="AV13" s="130">
        <f t="shared" si="13"/>
        <v>7</v>
      </c>
      <c r="AW13" s="130">
        <f t="shared" si="13"/>
        <v>164</v>
      </c>
      <c r="AX13" s="130">
        <f t="shared" si="13"/>
        <v>41</v>
      </c>
      <c r="AY13" s="130">
        <f t="shared" si="13"/>
        <v>802</v>
      </c>
      <c r="AZ13" s="131">
        <f t="shared" si="13"/>
        <v>515</v>
      </c>
    </row>
    <row r="14" spans="1:53" s="36" customFormat="1" ht="13.8">
      <c r="A14" s="171" t="s">
        <v>24</v>
      </c>
      <c r="B14" s="130">
        <v>9657</v>
      </c>
      <c r="C14" s="337">
        <v>5559</v>
      </c>
      <c r="D14" s="130">
        <v>4098</v>
      </c>
      <c r="E14" s="130">
        <v>5340</v>
      </c>
      <c r="F14" s="337">
        <v>3242</v>
      </c>
      <c r="G14" s="130">
        <v>2098</v>
      </c>
      <c r="H14" s="130">
        <v>3668</v>
      </c>
      <c r="I14" s="337">
        <v>2352</v>
      </c>
      <c r="J14" s="130">
        <v>1316</v>
      </c>
      <c r="K14" s="130">
        <v>3578</v>
      </c>
      <c r="L14" s="337">
        <v>2263</v>
      </c>
      <c r="M14" s="130">
        <v>1315</v>
      </c>
      <c r="N14" s="130">
        <v>22243</v>
      </c>
      <c r="O14" s="131">
        <v>8827</v>
      </c>
      <c r="P14" s="397">
        <v>0</v>
      </c>
      <c r="Q14" s="171" t="s">
        <v>24</v>
      </c>
      <c r="R14" s="130">
        <v>1650</v>
      </c>
      <c r="S14" s="337">
        <v>902</v>
      </c>
      <c r="T14" s="130">
        <v>748</v>
      </c>
      <c r="U14" s="130">
        <v>628</v>
      </c>
      <c r="V14" s="337">
        <v>361</v>
      </c>
      <c r="W14" s="130">
        <v>267</v>
      </c>
      <c r="X14" s="130">
        <v>474</v>
      </c>
      <c r="Y14" s="337">
        <v>296</v>
      </c>
      <c r="Z14" s="130">
        <v>178</v>
      </c>
      <c r="AA14" s="130">
        <v>1412</v>
      </c>
      <c r="AB14" s="337">
        <v>860</v>
      </c>
      <c r="AC14" s="130">
        <v>552</v>
      </c>
      <c r="AD14" s="130">
        <v>4164</v>
      </c>
      <c r="AE14" s="131">
        <v>1745</v>
      </c>
      <c r="AF14" s="397">
        <v>0</v>
      </c>
      <c r="AG14" s="472" t="s">
        <v>24</v>
      </c>
      <c r="AH14" s="337">
        <f>SUM(AH88:AH92)</f>
        <v>170</v>
      </c>
      <c r="AI14" s="337">
        <f t="shared" ref="AI14:AN14" si="14">SUM(AI88:AI92)</f>
        <v>104</v>
      </c>
      <c r="AJ14" s="337">
        <f t="shared" si="14"/>
        <v>76</v>
      </c>
      <c r="AK14" s="337">
        <f t="shared" si="14"/>
        <v>71</v>
      </c>
      <c r="AL14" s="337">
        <f t="shared" si="14"/>
        <v>421</v>
      </c>
      <c r="AM14" s="337">
        <f t="shared" si="14"/>
        <v>242</v>
      </c>
      <c r="AN14" s="337">
        <f t="shared" si="14"/>
        <v>132</v>
      </c>
      <c r="AO14" s="337">
        <f>SUM(AO88:AO92)</f>
        <v>374</v>
      </c>
      <c r="AP14" s="339">
        <f>SUM(AP88:AP92)</f>
        <v>79</v>
      </c>
      <c r="AQ14" s="397">
        <v>0</v>
      </c>
      <c r="AR14" s="171" t="s">
        <v>24</v>
      </c>
      <c r="AS14" s="130">
        <f>SUM(AS88:AS92)</f>
        <v>97</v>
      </c>
      <c r="AT14" s="130">
        <f t="shared" ref="AT14:AZ14" si="15">SUM(AT88:AT92)</f>
        <v>150</v>
      </c>
      <c r="AU14" s="130">
        <f t="shared" si="15"/>
        <v>86</v>
      </c>
      <c r="AV14" s="130">
        <f t="shared" si="15"/>
        <v>18</v>
      </c>
      <c r="AW14" s="130">
        <f t="shared" si="15"/>
        <v>275</v>
      </c>
      <c r="AX14" s="130">
        <f t="shared" si="15"/>
        <v>13</v>
      </c>
      <c r="AY14" s="130">
        <f t="shared" si="15"/>
        <v>639</v>
      </c>
      <c r="AZ14" s="131">
        <f t="shared" si="15"/>
        <v>89</v>
      </c>
    </row>
    <row r="15" spans="1:53" s="36" customFormat="1" ht="13.8">
      <c r="A15" s="171" t="s">
        <v>25</v>
      </c>
      <c r="B15" s="130">
        <v>14049</v>
      </c>
      <c r="C15" s="337">
        <v>7036</v>
      </c>
      <c r="D15" s="130">
        <v>7013</v>
      </c>
      <c r="E15" s="130">
        <v>9849</v>
      </c>
      <c r="F15" s="337">
        <v>4941</v>
      </c>
      <c r="G15" s="130">
        <v>4908</v>
      </c>
      <c r="H15" s="130">
        <v>8085</v>
      </c>
      <c r="I15" s="337">
        <v>4063</v>
      </c>
      <c r="J15" s="130">
        <v>4022</v>
      </c>
      <c r="K15" s="130">
        <v>6913</v>
      </c>
      <c r="L15" s="337">
        <v>3532</v>
      </c>
      <c r="M15" s="130">
        <v>3381</v>
      </c>
      <c r="N15" s="130">
        <v>38896</v>
      </c>
      <c r="O15" s="131">
        <v>19324</v>
      </c>
      <c r="P15" s="397">
        <v>0</v>
      </c>
      <c r="Q15" s="171" t="s">
        <v>25</v>
      </c>
      <c r="R15" s="130">
        <v>3011</v>
      </c>
      <c r="S15" s="337">
        <v>1535</v>
      </c>
      <c r="T15" s="130">
        <v>1476</v>
      </c>
      <c r="U15" s="130">
        <v>1178</v>
      </c>
      <c r="V15" s="337">
        <v>630</v>
      </c>
      <c r="W15" s="130">
        <v>548</v>
      </c>
      <c r="X15" s="130">
        <v>1436</v>
      </c>
      <c r="Y15" s="337">
        <v>741</v>
      </c>
      <c r="Z15" s="130">
        <v>695</v>
      </c>
      <c r="AA15" s="130">
        <v>1499</v>
      </c>
      <c r="AB15" s="337">
        <v>819</v>
      </c>
      <c r="AC15" s="130">
        <v>680</v>
      </c>
      <c r="AD15" s="130">
        <v>7124</v>
      </c>
      <c r="AE15" s="131">
        <v>3399</v>
      </c>
      <c r="AF15" s="397">
        <v>0</v>
      </c>
      <c r="AG15" s="472" t="s">
        <v>25</v>
      </c>
      <c r="AH15" s="337">
        <f>SUM(AH94:AH100)</f>
        <v>252</v>
      </c>
      <c r="AI15" s="337">
        <f t="shared" ref="AI15:AN15" si="16">SUM(AI94:AI100)</f>
        <v>194</v>
      </c>
      <c r="AJ15" s="337">
        <f t="shared" si="16"/>
        <v>152</v>
      </c>
      <c r="AK15" s="337">
        <f t="shared" si="16"/>
        <v>132</v>
      </c>
      <c r="AL15" s="337">
        <f t="shared" si="16"/>
        <v>730</v>
      </c>
      <c r="AM15" s="337">
        <f t="shared" si="16"/>
        <v>464</v>
      </c>
      <c r="AN15" s="337">
        <f t="shared" si="16"/>
        <v>173</v>
      </c>
      <c r="AO15" s="337">
        <f>SUM(AO94:AO100)</f>
        <v>637</v>
      </c>
      <c r="AP15" s="339">
        <f>SUM(AP94:AP100)</f>
        <v>103</v>
      </c>
      <c r="AQ15" s="397">
        <v>0</v>
      </c>
      <c r="AR15" s="171" t="s">
        <v>25</v>
      </c>
      <c r="AS15" s="130">
        <f>SUM(AS94:AS100)</f>
        <v>217</v>
      </c>
      <c r="AT15" s="130">
        <f t="shared" ref="AT15:AZ15" si="17">SUM(AT94:AT100)</f>
        <v>243</v>
      </c>
      <c r="AU15" s="130">
        <f t="shared" si="17"/>
        <v>122</v>
      </c>
      <c r="AV15" s="130">
        <f t="shared" si="17"/>
        <v>33</v>
      </c>
      <c r="AW15" s="130">
        <f t="shared" si="17"/>
        <v>287</v>
      </c>
      <c r="AX15" s="130">
        <f t="shared" si="17"/>
        <v>7</v>
      </c>
      <c r="AY15" s="130">
        <f t="shared" si="17"/>
        <v>909</v>
      </c>
      <c r="AZ15" s="131">
        <f t="shared" si="17"/>
        <v>208</v>
      </c>
    </row>
    <row r="16" spans="1:53" s="36" customFormat="1" ht="13.8">
      <c r="A16" s="171" t="s">
        <v>26</v>
      </c>
      <c r="B16" s="130">
        <v>2404</v>
      </c>
      <c r="C16" s="337">
        <v>1237</v>
      </c>
      <c r="D16" s="130">
        <v>1167</v>
      </c>
      <c r="E16" s="130">
        <v>1981</v>
      </c>
      <c r="F16" s="337">
        <v>1009</v>
      </c>
      <c r="G16" s="130">
        <v>972</v>
      </c>
      <c r="H16" s="130">
        <v>1107</v>
      </c>
      <c r="I16" s="337">
        <v>591</v>
      </c>
      <c r="J16" s="130">
        <v>516</v>
      </c>
      <c r="K16" s="130">
        <v>1006</v>
      </c>
      <c r="L16" s="337">
        <v>543</v>
      </c>
      <c r="M16" s="130">
        <v>463</v>
      </c>
      <c r="N16" s="130">
        <v>6498</v>
      </c>
      <c r="O16" s="131">
        <v>3118</v>
      </c>
      <c r="P16" s="397">
        <v>0</v>
      </c>
      <c r="Q16" s="171" t="s">
        <v>26</v>
      </c>
      <c r="R16" s="130">
        <v>544</v>
      </c>
      <c r="S16" s="337">
        <v>290</v>
      </c>
      <c r="T16" s="130">
        <v>254</v>
      </c>
      <c r="U16" s="130">
        <v>188</v>
      </c>
      <c r="V16" s="337">
        <v>87</v>
      </c>
      <c r="W16" s="130">
        <v>101</v>
      </c>
      <c r="X16" s="130">
        <v>223</v>
      </c>
      <c r="Y16" s="337">
        <v>108</v>
      </c>
      <c r="Z16" s="130">
        <v>115</v>
      </c>
      <c r="AA16" s="130">
        <v>281</v>
      </c>
      <c r="AB16" s="337">
        <v>152</v>
      </c>
      <c r="AC16" s="130">
        <v>129</v>
      </c>
      <c r="AD16" s="130">
        <v>1236</v>
      </c>
      <c r="AE16" s="131">
        <v>599</v>
      </c>
      <c r="AF16" s="397">
        <v>0</v>
      </c>
      <c r="AG16" s="472" t="s">
        <v>26</v>
      </c>
      <c r="AH16" s="337">
        <f>SUM(AH102:AH104)</f>
        <v>54</v>
      </c>
      <c r="AI16" s="337">
        <f t="shared" ref="AI16:AN16" si="18">SUM(AI102:AI104)</f>
        <v>47</v>
      </c>
      <c r="AJ16" s="337">
        <f t="shared" si="18"/>
        <v>31</v>
      </c>
      <c r="AK16" s="337">
        <f t="shared" si="18"/>
        <v>30</v>
      </c>
      <c r="AL16" s="337">
        <f t="shared" si="18"/>
        <v>162</v>
      </c>
      <c r="AM16" s="337">
        <f t="shared" si="18"/>
        <v>98</v>
      </c>
      <c r="AN16" s="337">
        <f t="shared" si="18"/>
        <v>41</v>
      </c>
      <c r="AO16" s="337">
        <f>SUM(AO102:AO104)</f>
        <v>139</v>
      </c>
      <c r="AP16" s="339">
        <f>SUM(AP102:AP104)</f>
        <v>25</v>
      </c>
      <c r="AQ16" s="397">
        <v>0</v>
      </c>
      <c r="AR16" s="171" t="s">
        <v>26</v>
      </c>
      <c r="AS16" s="130">
        <f>SUM(AS102:AS104)</f>
        <v>76</v>
      </c>
      <c r="AT16" s="130">
        <f t="shared" ref="AT16:AZ16" si="19">SUM(AT102:AT104)</f>
        <v>95</v>
      </c>
      <c r="AU16" s="130">
        <f t="shared" si="19"/>
        <v>24</v>
      </c>
      <c r="AV16" s="130">
        <f t="shared" si="19"/>
        <v>2</v>
      </c>
      <c r="AW16" s="130">
        <f t="shared" si="19"/>
        <v>61</v>
      </c>
      <c r="AX16" s="130">
        <f t="shared" si="19"/>
        <v>5</v>
      </c>
      <c r="AY16" s="130">
        <f t="shared" si="19"/>
        <v>263</v>
      </c>
      <c r="AZ16" s="131">
        <f t="shared" si="19"/>
        <v>39</v>
      </c>
    </row>
    <row r="17" spans="1:55" s="36" customFormat="1" ht="13.8">
      <c r="A17" s="171" t="s">
        <v>27</v>
      </c>
      <c r="B17" s="130">
        <v>4525</v>
      </c>
      <c r="C17" s="337">
        <v>2346</v>
      </c>
      <c r="D17" s="130">
        <v>2179</v>
      </c>
      <c r="E17" s="130">
        <v>3888</v>
      </c>
      <c r="F17" s="337">
        <v>2025</v>
      </c>
      <c r="G17" s="130">
        <v>1863</v>
      </c>
      <c r="H17" s="130">
        <v>3556</v>
      </c>
      <c r="I17" s="337">
        <v>1929</v>
      </c>
      <c r="J17" s="130">
        <v>1627</v>
      </c>
      <c r="K17" s="130">
        <v>3320</v>
      </c>
      <c r="L17" s="337">
        <v>1784</v>
      </c>
      <c r="M17" s="130">
        <v>1536</v>
      </c>
      <c r="N17" s="130">
        <v>15289</v>
      </c>
      <c r="O17" s="131">
        <v>7205</v>
      </c>
      <c r="P17" s="397">
        <v>0</v>
      </c>
      <c r="Q17" s="171" t="s">
        <v>27</v>
      </c>
      <c r="R17" s="130">
        <v>695</v>
      </c>
      <c r="S17" s="337">
        <v>382</v>
      </c>
      <c r="T17" s="130">
        <v>313</v>
      </c>
      <c r="U17" s="130">
        <v>330</v>
      </c>
      <c r="V17" s="337">
        <v>165</v>
      </c>
      <c r="W17" s="130">
        <v>165</v>
      </c>
      <c r="X17" s="130">
        <v>573</v>
      </c>
      <c r="Y17" s="337">
        <v>316</v>
      </c>
      <c r="Z17" s="130">
        <v>257</v>
      </c>
      <c r="AA17" s="130">
        <v>756</v>
      </c>
      <c r="AB17" s="337">
        <v>404</v>
      </c>
      <c r="AC17" s="130">
        <v>352</v>
      </c>
      <c r="AD17" s="130">
        <v>2354</v>
      </c>
      <c r="AE17" s="131">
        <v>1087</v>
      </c>
      <c r="AF17" s="397">
        <v>0</v>
      </c>
      <c r="AG17" s="472" t="s">
        <v>27</v>
      </c>
      <c r="AH17" s="337">
        <f>SUM(AH110:AH115)</f>
        <v>95</v>
      </c>
      <c r="AI17" s="337">
        <f t="shared" ref="AI17:AN17" si="20">SUM(AI110:AI115)</f>
        <v>75</v>
      </c>
      <c r="AJ17" s="337">
        <f t="shared" si="20"/>
        <v>86</v>
      </c>
      <c r="AK17" s="337">
        <f t="shared" si="20"/>
        <v>78</v>
      </c>
      <c r="AL17" s="337">
        <f t="shared" si="20"/>
        <v>334</v>
      </c>
      <c r="AM17" s="337">
        <f t="shared" si="20"/>
        <v>234</v>
      </c>
      <c r="AN17" s="337">
        <f t="shared" si="20"/>
        <v>46</v>
      </c>
      <c r="AO17" s="337">
        <f>SUM(AO110:AO115)</f>
        <v>280</v>
      </c>
      <c r="AP17" s="339">
        <f>SUM(AP110:AP115)</f>
        <v>42</v>
      </c>
      <c r="AQ17" s="397">
        <v>0</v>
      </c>
      <c r="AR17" s="171" t="s">
        <v>27</v>
      </c>
      <c r="AS17" s="130">
        <f>SUM(AS110:AS115)</f>
        <v>198</v>
      </c>
      <c r="AT17" s="130">
        <f>SUM(AT110:AT115)</f>
        <v>115</v>
      </c>
      <c r="AU17" s="130">
        <f t="shared" ref="AU17:AZ17" si="21">SUM(AU110:AU115)</f>
        <v>24</v>
      </c>
      <c r="AV17" s="130">
        <f t="shared" si="21"/>
        <v>3</v>
      </c>
      <c r="AW17" s="130">
        <f t="shared" si="21"/>
        <v>96</v>
      </c>
      <c r="AX17" s="130">
        <f t="shared" si="21"/>
        <v>1</v>
      </c>
      <c r="AY17" s="130">
        <f t="shared" si="21"/>
        <v>437</v>
      </c>
      <c r="AZ17" s="131">
        <f t="shared" si="21"/>
        <v>170</v>
      </c>
    </row>
    <row r="18" spans="1:55" s="36" customFormat="1" ht="13.8">
      <c r="A18" s="171" t="s">
        <v>28</v>
      </c>
      <c r="B18" s="130">
        <v>4790</v>
      </c>
      <c r="C18" s="337">
        <v>2422</v>
      </c>
      <c r="D18" s="130">
        <v>2368</v>
      </c>
      <c r="E18" s="130">
        <v>3707</v>
      </c>
      <c r="F18" s="337">
        <v>1854</v>
      </c>
      <c r="G18" s="130">
        <v>1853</v>
      </c>
      <c r="H18" s="130">
        <v>2227</v>
      </c>
      <c r="I18" s="337">
        <v>1181</v>
      </c>
      <c r="J18" s="130">
        <v>1046</v>
      </c>
      <c r="K18" s="130">
        <v>1720</v>
      </c>
      <c r="L18" s="337">
        <v>886</v>
      </c>
      <c r="M18" s="130">
        <v>834</v>
      </c>
      <c r="N18" s="130">
        <v>12444</v>
      </c>
      <c r="O18" s="131">
        <v>6101</v>
      </c>
      <c r="P18" s="397">
        <v>0</v>
      </c>
      <c r="Q18" s="171" t="s">
        <v>28</v>
      </c>
      <c r="R18" s="130">
        <v>672</v>
      </c>
      <c r="S18" s="337">
        <v>352</v>
      </c>
      <c r="T18" s="130">
        <v>320</v>
      </c>
      <c r="U18" s="130">
        <v>243</v>
      </c>
      <c r="V18" s="337">
        <v>110</v>
      </c>
      <c r="W18" s="130">
        <v>133</v>
      </c>
      <c r="X18" s="130">
        <v>280</v>
      </c>
      <c r="Y18" s="337">
        <v>137</v>
      </c>
      <c r="Z18" s="130">
        <v>143</v>
      </c>
      <c r="AA18" s="130">
        <v>240</v>
      </c>
      <c r="AB18" s="337">
        <v>116</v>
      </c>
      <c r="AC18" s="130">
        <v>124</v>
      </c>
      <c r="AD18" s="130">
        <v>1435</v>
      </c>
      <c r="AE18" s="131">
        <v>720</v>
      </c>
      <c r="AF18" s="397">
        <v>0</v>
      </c>
      <c r="AG18" s="472" t="s">
        <v>28</v>
      </c>
      <c r="AH18" s="337">
        <f>SUM(AH117:AH118)</f>
        <v>98</v>
      </c>
      <c r="AI18" s="337">
        <f t="shared" ref="AI18:AN18" si="22">SUM(AI117:AI118)</f>
        <v>73</v>
      </c>
      <c r="AJ18" s="337">
        <f t="shared" si="22"/>
        <v>47</v>
      </c>
      <c r="AK18" s="337">
        <f t="shared" si="22"/>
        <v>43</v>
      </c>
      <c r="AL18" s="337">
        <f t="shared" si="22"/>
        <v>261</v>
      </c>
      <c r="AM18" s="337">
        <f t="shared" si="22"/>
        <v>199</v>
      </c>
      <c r="AN18" s="337">
        <f t="shared" si="22"/>
        <v>39</v>
      </c>
      <c r="AO18" s="337">
        <f>SUM(AO117:AO118)</f>
        <v>238</v>
      </c>
      <c r="AP18" s="339">
        <f>SUM(AP117:AP118)</f>
        <v>38</v>
      </c>
      <c r="AQ18" s="397">
        <v>0</v>
      </c>
      <c r="AR18" s="171" t="s">
        <v>28</v>
      </c>
      <c r="AS18" s="130">
        <f>SUM(AS117:AS118)</f>
        <v>39</v>
      </c>
      <c r="AT18" s="130">
        <f t="shared" ref="AT18:AZ18" si="23">SUM(AT117:AT118)</f>
        <v>89</v>
      </c>
      <c r="AU18" s="130">
        <f t="shared" si="23"/>
        <v>56</v>
      </c>
      <c r="AV18" s="130">
        <f t="shared" si="23"/>
        <v>2</v>
      </c>
      <c r="AW18" s="130">
        <f t="shared" si="23"/>
        <v>206</v>
      </c>
      <c r="AX18" s="130">
        <f t="shared" si="23"/>
        <v>11</v>
      </c>
      <c r="AY18" s="130">
        <f t="shared" si="23"/>
        <v>403</v>
      </c>
      <c r="AZ18" s="131">
        <f t="shared" si="23"/>
        <v>32</v>
      </c>
    </row>
    <row r="19" spans="1:55" s="36" customFormat="1" ht="13.8">
      <c r="A19" s="171" t="s">
        <v>29</v>
      </c>
      <c r="B19" s="130">
        <v>8615</v>
      </c>
      <c r="C19" s="337">
        <v>4220</v>
      </c>
      <c r="D19" s="130">
        <v>4395</v>
      </c>
      <c r="E19" s="130">
        <v>5852</v>
      </c>
      <c r="F19" s="337">
        <v>2872</v>
      </c>
      <c r="G19" s="130">
        <v>2980</v>
      </c>
      <c r="H19" s="130">
        <v>5075</v>
      </c>
      <c r="I19" s="337">
        <v>2575</v>
      </c>
      <c r="J19" s="130">
        <v>2500</v>
      </c>
      <c r="K19" s="130">
        <v>3937</v>
      </c>
      <c r="L19" s="337">
        <v>2076</v>
      </c>
      <c r="M19" s="130">
        <v>1861</v>
      </c>
      <c r="N19" s="130">
        <v>23479</v>
      </c>
      <c r="O19" s="131">
        <v>11736</v>
      </c>
      <c r="P19" s="397">
        <v>0</v>
      </c>
      <c r="Q19" s="171" t="s">
        <v>29</v>
      </c>
      <c r="R19" s="130">
        <v>849</v>
      </c>
      <c r="S19" s="337">
        <v>404</v>
      </c>
      <c r="T19" s="130">
        <v>445</v>
      </c>
      <c r="U19" s="130">
        <v>410</v>
      </c>
      <c r="V19" s="337">
        <v>208</v>
      </c>
      <c r="W19" s="130">
        <v>202</v>
      </c>
      <c r="X19" s="130">
        <v>508</v>
      </c>
      <c r="Y19" s="337">
        <v>251</v>
      </c>
      <c r="Z19" s="130">
        <v>257</v>
      </c>
      <c r="AA19" s="130">
        <v>409</v>
      </c>
      <c r="AB19" s="337">
        <v>214</v>
      </c>
      <c r="AC19" s="130">
        <v>195</v>
      </c>
      <c r="AD19" s="130">
        <v>2176</v>
      </c>
      <c r="AE19" s="131">
        <v>1099</v>
      </c>
      <c r="AF19" s="397">
        <v>0</v>
      </c>
      <c r="AG19" s="472" t="s">
        <v>29</v>
      </c>
      <c r="AH19" s="337">
        <f>SUM(AH120:AH124)</f>
        <v>124</v>
      </c>
      <c r="AI19" s="337">
        <f t="shared" ref="AI19:AN19" si="24">SUM(AI120:AI124)</f>
        <v>91</v>
      </c>
      <c r="AJ19" s="337">
        <f t="shared" si="24"/>
        <v>84</v>
      </c>
      <c r="AK19" s="337">
        <f t="shared" si="24"/>
        <v>71</v>
      </c>
      <c r="AL19" s="337">
        <f t="shared" si="24"/>
        <v>370</v>
      </c>
      <c r="AM19" s="337">
        <f t="shared" si="24"/>
        <v>254</v>
      </c>
      <c r="AN19" s="337">
        <f t="shared" si="24"/>
        <v>108</v>
      </c>
      <c r="AO19" s="337">
        <f>SUM(AO120:AO124)</f>
        <v>362</v>
      </c>
      <c r="AP19" s="339">
        <f>SUM(AP120:AP124)</f>
        <v>63</v>
      </c>
      <c r="AQ19" s="397">
        <v>0</v>
      </c>
      <c r="AR19" s="171" t="s">
        <v>29</v>
      </c>
      <c r="AS19" s="130">
        <f>SUM(AS120:AS124)</f>
        <v>189</v>
      </c>
      <c r="AT19" s="130">
        <f t="shared" ref="AT19:AZ19" si="25">SUM(AT120:AT124)</f>
        <v>119</v>
      </c>
      <c r="AU19" s="130">
        <f t="shared" si="25"/>
        <v>74</v>
      </c>
      <c r="AV19" s="130">
        <f t="shared" si="25"/>
        <v>4</v>
      </c>
      <c r="AW19" s="130">
        <f t="shared" si="25"/>
        <v>118</v>
      </c>
      <c r="AX19" s="130">
        <f t="shared" si="25"/>
        <v>35</v>
      </c>
      <c r="AY19" s="130">
        <f t="shared" si="25"/>
        <v>539</v>
      </c>
      <c r="AZ19" s="131">
        <f t="shared" si="25"/>
        <v>74</v>
      </c>
    </row>
    <row r="20" spans="1:55" s="36" customFormat="1" ht="13.8">
      <c r="A20" s="171" t="s">
        <v>30</v>
      </c>
      <c r="B20" s="130">
        <v>15010</v>
      </c>
      <c r="C20" s="337">
        <v>6893</v>
      </c>
      <c r="D20" s="130">
        <v>8117</v>
      </c>
      <c r="E20" s="130">
        <v>11406</v>
      </c>
      <c r="F20" s="337">
        <v>5130</v>
      </c>
      <c r="G20" s="130">
        <v>6276</v>
      </c>
      <c r="H20" s="130">
        <v>10860</v>
      </c>
      <c r="I20" s="337">
        <v>4964</v>
      </c>
      <c r="J20" s="130">
        <v>5896</v>
      </c>
      <c r="K20" s="130">
        <v>9690</v>
      </c>
      <c r="L20" s="337">
        <v>4627</v>
      </c>
      <c r="M20" s="130">
        <v>5063</v>
      </c>
      <c r="N20" s="130">
        <v>46966</v>
      </c>
      <c r="O20" s="131">
        <v>25352</v>
      </c>
      <c r="P20" s="397">
        <v>0</v>
      </c>
      <c r="Q20" s="171" t="s">
        <v>30</v>
      </c>
      <c r="R20" s="130">
        <v>2317</v>
      </c>
      <c r="S20" s="337">
        <v>1168</v>
      </c>
      <c r="T20" s="130">
        <v>1149</v>
      </c>
      <c r="U20" s="130">
        <v>1220</v>
      </c>
      <c r="V20" s="337">
        <v>532</v>
      </c>
      <c r="W20" s="130">
        <v>688</v>
      </c>
      <c r="X20" s="130">
        <v>1851</v>
      </c>
      <c r="Y20" s="337">
        <v>843</v>
      </c>
      <c r="Z20" s="130">
        <v>1008</v>
      </c>
      <c r="AA20" s="130">
        <v>2574</v>
      </c>
      <c r="AB20" s="337">
        <v>1179</v>
      </c>
      <c r="AC20" s="130">
        <v>1395</v>
      </c>
      <c r="AD20" s="130">
        <v>7962</v>
      </c>
      <c r="AE20" s="131">
        <v>4240</v>
      </c>
      <c r="AF20" s="397">
        <v>0</v>
      </c>
      <c r="AG20" s="472" t="s">
        <v>30</v>
      </c>
      <c r="AH20" s="337">
        <f>SUM(AH126:AH132)</f>
        <v>292</v>
      </c>
      <c r="AI20" s="337">
        <f t="shared" ref="AI20:AN20" si="26">SUM(AI126:AI132)</f>
        <v>223</v>
      </c>
      <c r="AJ20" s="337">
        <f t="shared" si="26"/>
        <v>220</v>
      </c>
      <c r="AK20" s="337">
        <f t="shared" si="26"/>
        <v>189</v>
      </c>
      <c r="AL20" s="337">
        <f t="shared" si="26"/>
        <v>924</v>
      </c>
      <c r="AM20" s="337">
        <f t="shared" si="26"/>
        <v>694</v>
      </c>
      <c r="AN20" s="337">
        <f t="shared" si="26"/>
        <v>137</v>
      </c>
      <c r="AO20" s="337">
        <f>SUM(AO126:AO132)</f>
        <v>831</v>
      </c>
      <c r="AP20" s="339">
        <f>SUM(AP126:AP132)</f>
        <v>107</v>
      </c>
      <c r="AQ20" s="397">
        <v>0</v>
      </c>
      <c r="AR20" s="171" t="s">
        <v>30</v>
      </c>
      <c r="AS20" s="130">
        <f>SUM(AS126:AS132)</f>
        <v>338</v>
      </c>
      <c r="AT20" s="130">
        <f t="shared" ref="AT20:AZ20" si="27">SUM(AT126:AT132)</f>
        <v>294</v>
      </c>
      <c r="AU20" s="130">
        <f t="shared" si="27"/>
        <v>129</v>
      </c>
      <c r="AV20" s="130">
        <f t="shared" si="27"/>
        <v>42</v>
      </c>
      <c r="AW20" s="130">
        <f t="shared" si="27"/>
        <v>592</v>
      </c>
      <c r="AX20" s="130">
        <f t="shared" si="27"/>
        <v>51</v>
      </c>
      <c r="AY20" s="130">
        <f t="shared" si="27"/>
        <v>1446</v>
      </c>
      <c r="AZ20" s="131">
        <f t="shared" si="27"/>
        <v>352</v>
      </c>
    </row>
    <row r="21" spans="1:55" s="36" customFormat="1" ht="13.8">
      <c r="A21" s="171" t="s">
        <v>31</v>
      </c>
      <c r="B21" s="130">
        <v>2085</v>
      </c>
      <c r="C21" s="337">
        <v>1098</v>
      </c>
      <c r="D21" s="130">
        <v>987</v>
      </c>
      <c r="E21" s="130">
        <v>1315</v>
      </c>
      <c r="F21" s="337">
        <v>734</v>
      </c>
      <c r="G21" s="130">
        <v>581</v>
      </c>
      <c r="H21" s="130">
        <v>1069</v>
      </c>
      <c r="I21" s="337">
        <v>635</v>
      </c>
      <c r="J21" s="130">
        <v>434</v>
      </c>
      <c r="K21" s="130">
        <v>905</v>
      </c>
      <c r="L21" s="337">
        <v>481</v>
      </c>
      <c r="M21" s="130">
        <v>424</v>
      </c>
      <c r="N21" s="130">
        <v>5374</v>
      </c>
      <c r="O21" s="131">
        <v>2426</v>
      </c>
      <c r="P21" s="397">
        <v>0</v>
      </c>
      <c r="Q21" s="171" t="s">
        <v>31</v>
      </c>
      <c r="R21" s="130">
        <v>393</v>
      </c>
      <c r="S21" s="337">
        <v>205</v>
      </c>
      <c r="T21" s="130">
        <v>188</v>
      </c>
      <c r="U21" s="130">
        <v>198</v>
      </c>
      <c r="V21" s="337">
        <v>114</v>
      </c>
      <c r="W21" s="130">
        <v>84</v>
      </c>
      <c r="X21" s="130">
        <v>157</v>
      </c>
      <c r="Y21" s="337">
        <v>105</v>
      </c>
      <c r="Z21" s="130">
        <v>52</v>
      </c>
      <c r="AA21" s="130">
        <v>228</v>
      </c>
      <c r="AB21" s="337">
        <v>114</v>
      </c>
      <c r="AC21" s="130">
        <v>114</v>
      </c>
      <c r="AD21" s="130">
        <v>976</v>
      </c>
      <c r="AE21" s="131">
        <v>438</v>
      </c>
      <c r="AF21" s="397">
        <v>0</v>
      </c>
      <c r="AG21" s="472" t="s">
        <v>31</v>
      </c>
      <c r="AH21" s="337">
        <f>SUM(AH134:AH136)</f>
        <v>40</v>
      </c>
      <c r="AI21" s="337">
        <f t="shared" ref="AI21:AN21" si="28">SUM(AI134:AI136)</f>
        <v>30</v>
      </c>
      <c r="AJ21" s="337">
        <f t="shared" si="28"/>
        <v>24</v>
      </c>
      <c r="AK21" s="337">
        <f t="shared" si="28"/>
        <v>22</v>
      </c>
      <c r="AL21" s="337">
        <f t="shared" si="28"/>
        <v>116</v>
      </c>
      <c r="AM21" s="337">
        <f t="shared" si="28"/>
        <v>83</v>
      </c>
      <c r="AN21" s="337">
        <f t="shared" si="28"/>
        <v>19</v>
      </c>
      <c r="AO21" s="337">
        <f>SUM(AO134:AO136)</f>
        <v>102</v>
      </c>
      <c r="AP21" s="339">
        <f>SUM(AP134:AP136)</f>
        <v>20</v>
      </c>
      <c r="AQ21" s="397">
        <v>0</v>
      </c>
      <c r="AR21" s="171" t="s">
        <v>31</v>
      </c>
      <c r="AS21" s="130">
        <f>SUM(AS134:AS136)</f>
        <v>46</v>
      </c>
      <c r="AT21" s="130">
        <f t="shared" ref="AT21:AZ21" si="29">SUM(AT134:AT136)</f>
        <v>67</v>
      </c>
      <c r="AU21" s="130">
        <f t="shared" si="29"/>
        <v>8</v>
      </c>
      <c r="AV21" s="130">
        <f t="shared" si="29"/>
        <v>1</v>
      </c>
      <c r="AW21" s="130">
        <f t="shared" si="29"/>
        <v>49</v>
      </c>
      <c r="AX21" s="130">
        <f t="shared" si="29"/>
        <v>12</v>
      </c>
      <c r="AY21" s="130">
        <f t="shared" si="29"/>
        <v>183</v>
      </c>
      <c r="AZ21" s="131">
        <f t="shared" si="29"/>
        <v>35</v>
      </c>
    </row>
    <row r="22" spans="1:55" s="36" customFormat="1" ht="13.8">
      <c r="A22" s="171" t="s">
        <v>32</v>
      </c>
      <c r="B22" s="130">
        <v>8435</v>
      </c>
      <c r="C22" s="337">
        <v>4089</v>
      </c>
      <c r="D22" s="130">
        <v>4346</v>
      </c>
      <c r="E22" s="130">
        <v>6810</v>
      </c>
      <c r="F22" s="337">
        <v>3211</v>
      </c>
      <c r="G22" s="130">
        <v>3599</v>
      </c>
      <c r="H22" s="130">
        <v>4638</v>
      </c>
      <c r="I22" s="337">
        <v>2211</v>
      </c>
      <c r="J22" s="130">
        <v>2427</v>
      </c>
      <c r="K22" s="130">
        <v>3702</v>
      </c>
      <c r="L22" s="337">
        <v>1784</v>
      </c>
      <c r="M22" s="130">
        <v>1918</v>
      </c>
      <c r="N22" s="130">
        <v>23585</v>
      </c>
      <c r="O22" s="131">
        <v>12290</v>
      </c>
      <c r="P22" s="397">
        <v>0</v>
      </c>
      <c r="Q22" s="171" t="s">
        <v>32</v>
      </c>
      <c r="R22" s="130">
        <v>840</v>
      </c>
      <c r="S22" s="337">
        <v>437</v>
      </c>
      <c r="T22" s="130">
        <v>403</v>
      </c>
      <c r="U22" s="130">
        <v>409</v>
      </c>
      <c r="V22" s="337">
        <v>213</v>
      </c>
      <c r="W22" s="130">
        <v>196</v>
      </c>
      <c r="X22" s="130">
        <v>386</v>
      </c>
      <c r="Y22" s="337">
        <v>186</v>
      </c>
      <c r="Z22" s="130">
        <v>200</v>
      </c>
      <c r="AA22" s="130">
        <v>610</v>
      </c>
      <c r="AB22" s="337">
        <v>298</v>
      </c>
      <c r="AC22" s="130">
        <v>312</v>
      </c>
      <c r="AD22" s="130">
        <v>2245</v>
      </c>
      <c r="AE22" s="131">
        <v>1111</v>
      </c>
      <c r="AF22" s="397">
        <v>0</v>
      </c>
      <c r="AG22" s="472" t="s">
        <v>32</v>
      </c>
      <c r="AH22" s="337">
        <f>SUM(AH138:AH140)</f>
        <v>163</v>
      </c>
      <c r="AI22" s="337">
        <f t="shared" ref="AI22:AN22" si="30">SUM(AI138:AI140)</f>
        <v>138</v>
      </c>
      <c r="AJ22" s="337">
        <f t="shared" si="30"/>
        <v>104</v>
      </c>
      <c r="AK22" s="337">
        <f t="shared" si="30"/>
        <v>85</v>
      </c>
      <c r="AL22" s="337">
        <f t="shared" si="30"/>
        <v>490</v>
      </c>
      <c r="AM22" s="337">
        <f t="shared" si="30"/>
        <v>341</v>
      </c>
      <c r="AN22" s="337">
        <f t="shared" si="30"/>
        <v>89</v>
      </c>
      <c r="AO22" s="337">
        <f>SUM(AO138:AO140)</f>
        <v>430</v>
      </c>
      <c r="AP22" s="339">
        <f>SUM(AP138:AP140)</f>
        <v>62</v>
      </c>
      <c r="AQ22" s="397">
        <v>0</v>
      </c>
      <c r="AR22" s="171" t="s">
        <v>32</v>
      </c>
      <c r="AS22" s="130">
        <f>SUM(AS138:AS140)</f>
        <v>149</v>
      </c>
      <c r="AT22" s="130">
        <f t="shared" ref="AT22:AZ22" si="31">SUM(AT138:AT140)</f>
        <v>137</v>
      </c>
      <c r="AU22" s="130">
        <f t="shared" si="31"/>
        <v>273</v>
      </c>
      <c r="AV22" s="130">
        <f t="shared" si="31"/>
        <v>2</v>
      </c>
      <c r="AW22" s="130">
        <f t="shared" si="31"/>
        <v>220</v>
      </c>
      <c r="AX22" s="130">
        <f t="shared" si="31"/>
        <v>17</v>
      </c>
      <c r="AY22" s="130">
        <f t="shared" si="31"/>
        <v>798</v>
      </c>
      <c r="AZ22" s="131">
        <f t="shared" si="31"/>
        <v>134</v>
      </c>
    </row>
    <row r="23" spans="1:55" s="36" customFormat="1" ht="13.8">
      <c r="A23" s="171" t="s">
        <v>33</v>
      </c>
      <c r="B23" s="130">
        <v>1189</v>
      </c>
      <c r="C23" s="337">
        <v>607</v>
      </c>
      <c r="D23" s="130">
        <v>582</v>
      </c>
      <c r="E23" s="130">
        <v>901</v>
      </c>
      <c r="F23" s="337">
        <v>481</v>
      </c>
      <c r="G23" s="130">
        <v>420</v>
      </c>
      <c r="H23" s="130">
        <v>687</v>
      </c>
      <c r="I23" s="337">
        <v>381</v>
      </c>
      <c r="J23" s="130">
        <v>306</v>
      </c>
      <c r="K23" s="130">
        <v>633</v>
      </c>
      <c r="L23" s="337">
        <v>354</v>
      </c>
      <c r="M23" s="130">
        <v>279</v>
      </c>
      <c r="N23" s="130">
        <v>3410</v>
      </c>
      <c r="O23" s="131">
        <v>1587</v>
      </c>
      <c r="P23" s="397">
        <v>0</v>
      </c>
      <c r="Q23" s="171" t="s">
        <v>33</v>
      </c>
      <c r="R23" s="130">
        <v>184</v>
      </c>
      <c r="S23" s="337">
        <v>96</v>
      </c>
      <c r="T23" s="130">
        <v>88</v>
      </c>
      <c r="U23" s="130">
        <v>36</v>
      </c>
      <c r="V23" s="337">
        <v>21</v>
      </c>
      <c r="W23" s="130">
        <v>15</v>
      </c>
      <c r="X23" s="130">
        <v>51</v>
      </c>
      <c r="Y23" s="337">
        <v>28</v>
      </c>
      <c r="Z23" s="130">
        <v>23</v>
      </c>
      <c r="AA23" s="130">
        <v>142</v>
      </c>
      <c r="AB23" s="337">
        <v>67</v>
      </c>
      <c r="AC23" s="130">
        <v>75</v>
      </c>
      <c r="AD23" s="130">
        <v>413</v>
      </c>
      <c r="AE23" s="131">
        <v>201</v>
      </c>
      <c r="AF23" s="397">
        <v>0</v>
      </c>
      <c r="AG23" s="472" t="s">
        <v>33</v>
      </c>
      <c r="AH23" s="337">
        <f>SUM(AH142:AH146)</f>
        <v>25</v>
      </c>
      <c r="AI23" s="337">
        <f t="shared" ref="AI23:AN23" si="32">SUM(AI142:AI146)</f>
        <v>22</v>
      </c>
      <c r="AJ23" s="337">
        <f t="shared" si="32"/>
        <v>18</v>
      </c>
      <c r="AK23" s="337">
        <f t="shared" si="32"/>
        <v>14</v>
      </c>
      <c r="AL23" s="337">
        <f t="shared" si="32"/>
        <v>79</v>
      </c>
      <c r="AM23" s="337">
        <f t="shared" si="32"/>
        <v>72</v>
      </c>
      <c r="AN23" s="337">
        <f t="shared" si="32"/>
        <v>27</v>
      </c>
      <c r="AO23" s="337">
        <f>SUM(AO142:AO146)</f>
        <v>99</v>
      </c>
      <c r="AP23" s="339">
        <f>SUM(AP142:AP146)</f>
        <v>16</v>
      </c>
      <c r="AQ23" s="397">
        <v>0</v>
      </c>
      <c r="AR23" s="171" t="s">
        <v>33</v>
      </c>
      <c r="AS23" s="130">
        <f>SUM(AS142:AS146)</f>
        <v>37</v>
      </c>
      <c r="AT23" s="130">
        <f t="shared" ref="AT23:AZ23" si="33">SUM(AT142:AT146)</f>
        <v>50</v>
      </c>
      <c r="AU23" s="130">
        <f t="shared" si="33"/>
        <v>7</v>
      </c>
      <c r="AV23" s="130">
        <f t="shared" si="33"/>
        <v>0</v>
      </c>
      <c r="AW23" s="130">
        <f t="shared" si="33"/>
        <v>17</v>
      </c>
      <c r="AX23" s="130">
        <f t="shared" si="33"/>
        <v>1</v>
      </c>
      <c r="AY23" s="130">
        <f t="shared" si="33"/>
        <v>112</v>
      </c>
      <c r="AZ23" s="131">
        <f t="shared" si="33"/>
        <v>23</v>
      </c>
    </row>
    <row r="24" spans="1:55" s="36" customFormat="1" ht="13.8">
      <c r="A24" s="171" t="s">
        <v>34</v>
      </c>
      <c r="B24" s="130">
        <v>4059</v>
      </c>
      <c r="C24" s="337">
        <v>2105</v>
      </c>
      <c r="D24" s="130">
        <v>1954</v>
      </c>
      <c r="E24" s="130">
        <v>3096</v>
      </c>
      <c r="F24" s="337">
        <v>1590</v>
      </c>
      <c r="G24" s="130">
        <v>1506</v>
      </c>
      <c r="H24" s="130">
        <v>1932</v>
      </c>
      <c r="I24" s="337">
        <v>1056</v>
      </c>
      <c r="J24" s="130">
        <v>876</v>
      </c>
      <c r="K24" s="130">
        <v>1434</v>
      </c>
      <c r="L24" s="337">
        <v>836</v>
      </c>
      <c r="M24" s="130">
        <v>598</v>
      </c>
      <c r="N24" s="130">
        <v>10521</v>
      </c>
      <c r="O24" s="131">
        <v>4934</v>
      </c>
      <c r="P24" s="397">
        <v>0</v>
      </c>
      <c r="Q24" s="171" t="s">
        <v>34</v>
      </c>
      <c r="R24" s="130">
        <v>848</v>
      </c>
      <c r="S24" s="337">
        <v>430</v>
      </c>
      <c r="T24" s="130">
        <v>418</v>
      </c>
      <c r="U24" s="130">
        <v>253</v>
      </c>
      <c r="V24" s="337">
        <v>125</v>
      </c>
      <c r="W24" s="130">
        <v>128</v>
      </c>
      <c r="X24" s="130">
        <v>222</v>
      </c>
      <c r="Y24" s="337">
        <v>121</v>
      </c>
      <c r="Z24" s="130">
        <v>101</v>
      </c>
      <c r="AA24" s="130">
        <v>358</v>
      </c>
      <c r="AB24" s="337">
        <v>203</v>
      </c>
      <c r="AC24" s="130">
        <v>155</v>
      </c>
      <c r="AD24" s="130">
        <v>1681</v>
      </c>
      <c r="AE24" s="131">
        <v>802</v>
      </c>
      <c r="AF24" s="397">
        <v>0</v>
      </c>
      <c r="AG24" s="472" t="s">
        <v>34</v>
      </c>
      <c r="AH24" s="337">
        <f>SUM(AH153:AH157)</f>
        <v>100</v>
      </c>
      <c r="AI24" s="337">
        <f t="shared" ref="AI24:AN24" si="34">SUM(AI153:AI157)</f>
        <v>70</v>
      </c>
      <c r="AJ24" s="337">
        <f t="shared" si="34"/>
        <v>53</v>
      </c>
      <c r="AK24" s="337">
        <f t="shared" si="34"/>
        <v>35</v>
      </c>
      <c r="AL24" s="337">
        <f t="shared" si="34"/>
        <v>258</v>
      </c>
      <c r="AM24" s="337">
        <f t="shared" si="34"/>
        <v>139</v>
      </c>
      <c r="AN24" s="337">
        <f t="shared" si="34"/>
        <v>56</v>
      </c>
      <c r="AO24" s="337">
        <f>SUM(AO153:AO157)</f>
        <v>195</v>
      </c>
      <c r="AP24" s="339">
        <f>SUM(AP153:AP157)</f>
        <v>33</v>
      </c>
      <c r="AQ24" s="397">
        <v>0</v>
      </c>
      <c r="AR24" s="171" t="s">
        <v>34</v>
      </c>
      <c r="AS24" s="130">
        <f>SUM(AS153:AS157)</f>
        <v>80</v>
      </c>
      <c r="AT24" s="130">
        <f t="shared" ref="AT24:AZ24" si="35">SUM(AT153:AT157)</f>
        <v>68</v>
      </c>
      <c r="AU24" s="130">
        <f t="shared" si="35"/>
        <v>12</v>
      </c>
      <c r="AV24" s="130">
        <f t="shared" si="35"/>
        <v>6</v>
      </c>
      <c r="AW24" s="130">
        <f t="shared" si="35"/>
        <v>64</v>
      </c>
      <c r="AX24" s="130">
        <f t="shared" si="35"/>
        <v>22</v>
      </c>
      <c r="AY24" s="130">
        <f t="shared" si="35"/>
        <v>252</v>
      </c>
      <c r="AZ24" s="131">
        <f t="shared" si="35"/>
        <v>96</v>
      </c>
    </row>
    <row r="25" spans="1:55" s="36" customFormat="1" ht="13.8">
      <c r="A25" s="171" t="s">
        <v>35</v>
      </c>
      <c r="B25" s="130">
        <v>20877</v>
      </c>
      <c r="C25" s="337">
        <v>11127</v>
      </c>
      <c r="D25" s="130">
        <v>9750</v>
      </c>
      <c r="E25" s="130">
        <v>13174</v>
      </c>
      <c r="F25" s="337">
        <v>7368</v>
      </c>
      <c r="G25" s="130">
        <v>5806</v>
      </c>
      <c r="H25" s="130">
        <v>10159</v>
      </c>
      <c r="I25" s="337">
        <v>5983</v>
      </c>
      <c r="J25" s="130">
        <v>4176</v>
      </c>
      <c r="K25" s="130">
        <v>7085</v>
      </c>
      <c r="L25" s="337">
        <v>4326</v>
      </c>
      <c r="M25" s="130">
        <v>2759</v>
      </c>
      <c r="N25" s="130">
        <v>51295</v>
      </c>
      <c r="O25" s="131">
        <v>22491</v>
      </c>
      <c r="P25" s="397">
        <v>0</v>
      </c>
      <c r="Q25" s="171" t="s">
        <v>35</v>
      </c>
      <c r="R25" s="130">
        <v>2370</v>
      </c>
      <c r="S25" s="337">
        <v>1252</v>
      </c>
      <c r="T25" s="130">
        <v>1118</v>
      </c>
      <c r="U25" s="130">
        <v>921</v>
      </c>
      <c r="V25" s="337">
        <v>501</v>
      </c>
      <c r="W25" s="130">
        <v>420</v>
      </c>
      <c r="X25" s="130">
        <v>1060</v>
      </c>
      <c r="Y25" s="337">
        <v>630</v>
      </c>
      <c r="Z25" s="130">
        <v>430</v>
      </c>
      <c r="AA25" s="130">
        <v>1639</v>
      </c>
      <c r="AB25" s="337">
        <v>1012</v>
      </c>
      <c r="AC25" s="130">
        <v>627</v>
      </c>
      <c r="AD25" s="130">
        <v>5990</v>
      </c>
      <c r="AE25" s="131">
        <v>2595</v>
      </c>
      <c r="AF25" s="397">
        <v>0</v>
      </c>
      <c r="AG25" s="472" t="s">
        <v>35</v>
      </c>
      <c r="AH25" s="337">
        <f>SUM(AH159:AH162)</f>
        <v>338</v>
      </c>
      <c r="AI25" s="337">
        <f t="shared" ref="AI25:AN25" si="36">SUM(AI159:AI162)</f>
        <v>229</v>
      </c>
      <c r="AJ25" s="337">
        <f t="shared" si="36"/>
        <v>175</v>
      </c>
      <c r="AK25" s="337">
        <f t="shared" si="36"/>
        <v>135</v>
      </c>
      <c r="AL25" s="337">
        <f t="shared" si="36"/>
        <v>877</v>
      </c>
      <c r="AM25" s="337">
        <f t="shared" si="36"/>
        <v>502</v>
      </c>
      <c r="AN25" s="337">
        <f t="shared" si="36"/>
        <v>245</v>
      </c>
      <c r="AO25" s="337">
        <f>SUM(AO159:AO162)</f>
        <v>747</v>
      </c>
      <c r="AP25" s="339">
        <f>SUM(AP159:AP162)</f>
        <v>94</v>
      </c>
      <c r="AQ25" s="397">
        <v>0</v>
      </c>
      <c r="AR25" s="171" t="s">
        <v>35</v>
      </c>
      <c r="AS25" s="130">
        <f>SUM(AS159:AS162)</f>
        <v>318</v>
      </c>
      <c r="AT25" s="130">
        <f t="shared" ref="AT25:AZ25" si="37">SUM(AT159:AT162)</f>
        <v>94</v>
      </c>
      <c r="AU25" s="130">
        <f t="shared" si="37"/>
        <v>268</v>
      </c>
      <c r="AV25" s="130">
        <f t="shared" si="37"/>
        <v>19</v>
      </c>
      <c r="AW25" s="130">
        <f t="shared" si="37"/>
        <v>238</v>
      </c>
      <c r="AX25" s="130">
        <f t="shared" si="37"/>
        <v>72</v>
      </c>
      <c r="AY25" s="130">
        <f t="shared" si="37"/>
        <v>1009</v>
      </c>
      <c r="AZ25" s="131">
        <f t="shared" si="37"/>
        <v>111</v>
      </c>
    </row>
    <row r="26" spans="1:55" s="36" customFormat="1" ht="13.8">
      <c r="A26" s="171" t="s">
        <v>36</v>
      </c>
      <c r="B26" s="130">
        <v>18083</v>
      </c>
      <c r="C26" s="337">
        <v>10011</v>
      </c>
      <c r="D26" s="130">
        <v>8072</v>
      </c>
      <c r="E26" s="130">
        <v>12939</v>
      </c>
      <c r="F26" s="337">
        <v>7519</v>
      </c>
      <c r="G26" s="130">
        <v>5420</v>
      </c>
      <c r="H26" s="130">
        <v>8792</v>
      </c>
      <c r="I26" s="337">
        <v>5216</v>
      </c>
      <c r="J26" s="130">
        <v>3576</v>
      </c>
      <c r="K26" s="130">
        <v>8973</v>
      </c>
      <c r="L26" s="337">
        <v>5571</v>
      </c>
      <c r="M26" s="130">
        <v>3402</v>
      </c>
      <c r="N26" s="130">
        <v>48787</v>
      </c>
      <c r="O26" s="131">
        <v>20470</v>
      </c>
      <c r="P26" s="397">
        <v>0</v>
      </c>
      <c r="Q26" s="171" t="s">
        <v>36</v>
      </c>
      <c r="R26" s="130">
        <v>2744</v>
      </c>
      <c r="S26" s="337">
        <v>1462</v>
      </c>
      <c r="T26" s="130">
        <v>1282</v>
      </c>
      <c r="U26" s="130">
        <v>815</v>
      </c>
      <c r="V26" s="337">
        <v>474</v>
      </c>
      <c r="W26" s="130">
        <v>341</v>
      </c>
      <c r="X26" s="130">
        <v>1052</v>
      </c>
      <c r="Y26" s="337">
        <v>617</v>
      </c>
      <c r="Z26" s="130">
        <v>435</v>
      </c>
      <c r="AA26" s="130">
        <v>2312</v>
      </c>
      <c r="AB26" s="337">
        <v>1436</v>
      </c>
      <c r="AC26" s="130">
        <v>876</v>
      </c>
      <c r="AD26" s="130">
        <v>6923</v>
      </c>
      <c r="AE26" s="131">
        <v>2934</v>
      </c>
      <c r="AF26" s="397">
        <v>0</v>
      </c>
      <c r="AG26" s="472" t="s">
        <v>36</v>
      </c>
      <c r="AH26" s="337">
        <f>SUM(AH164:AH170)</f>
        <v>297</v>
      </c>
      <c r="AI26" s="337">
        <f t="shared" ref="AI26:AN26" si="38">SUM(AI164:AI170)</f>
        <v>208</v>
      </c>
      <c r="AJ26" s="337">
        <f t="shared" si="38"/>
        <v>162</v>
      </c>
      <c r="AK26" s="337">
        <f t="shared" si="38"/>
        <v>157</v>
      </c>
      <c r="AL26" s="337">
        <f t="shared" si="38"/>
        <v>824</v>
      </c>
      <c r="AM26" s="337">
        <f t="shared" si="38"/>
        <v>556</v>
      </c>
      <c r="AN26" s="337">
        <f t="shared" si="38"/>
        <v>108</v>
      </c>
      <c r="AO26" s="337">
        <f>SUM(AO164:AO170)</f>
        <v>664</v>
      </c>
      <c r="AP26" s="339">
        <f>SUM(AP164:AP170)</f>
        <v>123</v>
      </c>
      <c r="AQ26" s="397">
        <v>0</v>
      </c>
      <c r="AR26" s="171" t="s">
        <v>36</v>
      </c>
      <c r="AS26" s="130">
        <f>SUM(AS164:AS170)</f>
        <v>317</v>
      </c>
      <c r="AT26" s="130">
        <f t="shared" ref="AT26:AZ26" si="39">SUM(AT164:AT170)</f>
        <v>269</v>
      </c>
      <c r="AU26" s="130">
        <f t="shared" si="39"/>
        <v>116</v>
      </c>
      <c r="AV26" s="130">
        <f t="shared" si="39"/>
        <v>5</v>
      </c>
      <c r="AW26" s="130">
        <f t="shared" si="39"/>
        <v>419</v>
      </c>
      <c r="AX26" s="130">
        <f t="shared" si="39"/>
        <v>68</v>
      </c>
      <c r="AY26" s="130">
        <f t="shared" si="39"/>
        <v>1194</v>
      </c>
      <c r="AZ26" s="131">
        <f t="shared" si="39"/>
        <v>207</v>
      </c>
    </row>
    <row r="27" spans="1:55" s="36" customFormat="1" ht="13.8">
      <c r="A27" s="171" t="s">
        <v>37</v>
      </c>
      <c r="B27" s="130">
        <v>17704</v>
      </c>
      <c r="C27" s="337">
        <v>8971</v>
      </c>
      <c r="D27" s="130">
        <v>8733</v>
      </c>
      <c r="E27" s="130">
        <v>13821</v>
      </c>
      <c r="F27" s="337">
        <v>6910</v>
      </c>
      <c r="G27" s="130">
        <v>6911</v>
      </c>
      <c r="H27" s="130">
        <v>10170</v>
      </c>
      <c r="I27" s="337">
        <v>5069</v>
      </c>
      <c r="J27" s="130">
        <v>5101</v>
      </c>
      <c r="K27" s="130">
        <v>8350</v>
      </c>
      <c r="L27" s="337">
        <v>4180</v>
      </c>
      <c r="M27" s="130">
        <v>4170</v>
      </c>
      <c r="N27" s="130">
        <v>50045</v>
      </c>
      <c r="O27" s="131">
        <v>24915</v>
      </c>
      <c r="P27" s="397">
        <v>0</v>
      </c>
      <c r="Q27" s="171" t="s">
        <v>37</v>
      </c>
      <c r="R27" s="130">
        <v>1619</v>
      </c>
      <c r="S27" s="337">
        <v>923</v>
      </c>
      <c r="T27" s="130">
        <v>696</v>
      </c>
      <c r="U27" s="130">
        <v>566</v>
      </c>
      <c r="V27" s="337">
        <v>297</v>
      </c>
      <c r="W27" s="130">
        <v>269</v>
      </c>
      <c r="X27" s="130">
        <v>833</v>
      </c>
      <c r="Y27" s="337">
        <v>402</v>
      </c>
      <c r="Z27" s="130">
        <v>431</v>
      </c>
      <c r="AA27" s="130">
        <v>1942</v>
      </c>
      <c r="AB27" s="337">
        <v>957</v>
      </c>
      <c r="AC27" s="130">
        <v>985</v>
      </c>
      <c r="AD27" s="130">
        <v>4960</v>
      </c>
      <c r="AE27" s="131">
        <v>2381</v>
      </c>
      <c r="AF27" s="397">
        <v>0</v>
      </c>
      <c r="AG27" s="472" t="s">
        <v>37</v>
      </c>
      <c r="AH27" s="337">
        <f>SUM(AH172:AH178)</f>
        <v>353</v>
      </c>
      <c r="AI27" s="337">
        <f t="shared" ref="AI27:AN27" si="40">SUM(AI172:AI178)</f>
        <v>294</v>
      </c>
      <c r="AJ27" s="337">
        <f t="shared" si="40"/>
        <v>229</v>
      </c>
      <c r="AK27" s="337">
        <f t="shared" si="40"/>
        <v>181</v>
      </c>
      <c r="AL27" s="337">
        <f t="shared" si="40"/>
        <v>1057</v>
      </c>
      <c r="AM27" s="337">
        <f t="shared" si="40"/>
        <v>768</v>
      </c>
      <c r="AN27" s="337">
        <f t="shared" si="40"/>
        <v>146</v>
      </c>
      <c r="AO27" s="337">
        <f>SUM(AO172:AO178)</f>
        <v>914</v>
      </c>
      <c r="AP27" s="339">
        <f>SUM(AP172:AP178)</f>
        <v>170</v>
      </c>
      <c r="AQ27" s="397">
        <v>0</v>
      </c>
      <c r="AR27" s="171" t="s">
        <v>37</v>
      </c>
      <c r="AS27" s="130">
        <f>SUM(AS172:AS178)</f>
        <v>346</v>
      </c>
      <c r="AT27" s="130">
        <f t="shared" ref="AT27:AZ27" si="41">SUM(AT172:AT178)</f>
        <v>490</v>
      </c>
      <c r="AU27" s="130">
        <f t="shared" si="41"/>
        <v>302</v>
      </c>
      <c r="AV27" s="130">
        <f t="shared" si="41"/>
        <v>26</v>
      </c>
      <c r="AW27" s="130">
        <f t="shared" si="41"/>
        <v>378</v>
      </c>
      <c r="AX27" s="130">
        <f t="shared" si="41"/>
        <v>95</v>
      </c>
      <c r="AY27" s="130">
        <f t="shared" si="41"/>
        <v>1637</v>
      </c>
      <c r="AZ27" s="131">
        <f t="shared" si="41"/>
        <v>254</v>
      </c>
    </row>
    <row r="28" spans="1:55" s="36" customFormat="1" ht="13.8">
      <c r="A28" s="171" t="s">
        <v>208</v>
      </c>
      <c r="B28" s="130">
        <v>14757</v>
      </c>
      <c r="C28" s="337">
        <v>8163</v>
      </c>
      <c r="D28" s="130">
        <v>6594</v>
      </c>
      <c r="E28" s="130">
        <v>9319</v>
      </c>
      <c r="F28" s="337">
        <v>5344</v>
      </c>
      <c r="G28" s="130">
        <v>3975</v>
      </c>
      <c r="H28" s="130">
        <v>7345</v>
      </c>
      <c r="I28" s="337">
        <v>4411</v>
      </c>
      <c r="J28" s="130">
        <v>2934</v>
      </c>
      <c r="K28" s="130">
        <v>6519</v>
      </c>
      <c r="L28" s="337">
        <v>3972</v>
      </c>
      <c r="M28" s="130">
        <v>2547</v>
      </c>
      <c r="N28" s="130">
        <v>37940</v>
      </c>
      <c r="O28" s="131">
        <v>16050</v>
      </c>
      <c r="P28" s="397">
        <v>0</v>
      </c>
      <c r="Q28" s="171" t="s">
        <v>208</v>
      </c>
      <c r="R28" s="130">
        <v>2970</v>
      </c>
      <c r="S28" s="337">
        <v>1661</v>
      </c>
      <c r="T28" s="130">
        <v>1309</v>
      </c>
      <c r="U28" s="130">
        <v>913</v>
      </c>
      <c r="V28" s="337">
        <v>530</v>
      </c>
      <c r="W28" s="130">
        <v>383</v>
      </c>
      <c r="X28" s="130">
        <v>1252</v>
      </c>
      <c r="Y28" s="337">
        <v>776</v>
      </c>
      <c r="Z28" s="130">
        <v>476</v>
      </c>
      <c r="AA28" s="130">
        <v>1872</v>
      </c>
      <c r="AB28" s="337">
        <v>1171</v>
      </c>
      <c r="AC28" s="130">
        <v>701</v>
      </c>
      <c r="AD28" s="130">
        <v>7007</v>
      </c>
      <c r="AE28" s="131">
        <v>2869</v>
      </c>
      <c r="AF28" s="397">
        <v>0</v>
      </c>
      <c r="AG28" s="472" t="s">
        <v>208</v>
      </c>
      <c r="AH28" s="337">
        <f>SUM(AH180:AH185)</f>
        <v>256</v>
      </c>
      <c r="AI28" s="337">
        <f t="shared" ref="AI28:AN28" si="42">SUM(AI180:AI185)</f>
        <v>209</v>
      </c>
      <c r="AJ28" s="337">
        <f t="shared" si="42"/>
        <v>166</v>
      </c>
      <c r="AK28" s="337">
        <f t="shared" si="42"/>
        <v>130</v>
      </c>
      <c r="AL28" s="337">
        <f t="shared" si="42"/>
        <v>761</v>
      </c>
      <c r="AM28" s="337">
        <f t="shared" si="42"/>
        <v>493</v>
      </c>
      <c r="AN28" s="337">
        <f t="shared" si="42"/>
        <v>190</v>
      </c>
      <c r="AO28" s="337">
        <f>SUM(AO180:AO185)</f>
        <v>683</v>
      </c>
      <c r="AP28" s="339">
        <f>SUM(AP180:AP185)</f>
        <v>132</v>
      </c>
      <c r="AQ28" s="397">
        <v>0</v>
      </c>
      <c r="AR28" s="171" t="s">
        <v>208</v>
      </c>
      <c r="AS28" s="130">
        <f>SUM(AS180:AS185)</f>
        <v>229</v>
      </c>
      <c r="AT28" s="130">
        <f t="shared" ref="AT28:AZ28" si="43">SUM(AT180:AT185)</f>
        <v>328</v>
      </c>
      <c r="AU28" s="130">
        <f t="shared" si="43"/>
        <v>113</v>
      </c>
      <c r="AV28" s="130">
        <f t="shared" si="43"/>
        <v>8</v>
      </c>
      <c r="AW28" s="130">
        <f t="shared" si="43"/>
        <v>375</v>
      </c>
      <c r="AX28" s="130">
        <f t="shared" si="43"/>
        <v>20</v>
      </c>
      <c r="AY28" s="130">
        <f t="shared" si="43"/>
        <v>1073</v>
      </c>
      <c r="AZ28" s="131">
        <f t="shared" si="43"/>
        <v>248</v>
      </c>
    </row>
    <row r="29" spans="1:55" s="36" customFormat="1" ht="21" customHeight="1" thickBot="1">
      <c r="A29" s="258" t="s">
        <v>39</v>
      </c>
      <c r="B29" s="138">
        <v>238368</v>
      </c>
      <c r="C29" s="337">
        <v>121779</v>
      </c>
      <c r="D29" s="138">
        <v>116589</v>
      </c>
      <c r="E29" s="138">
        <v>173226</v>
      </c>
      <c r="F29" s="340">
        <v>89269</v>
      </c>
      <c r="G29" s="138">
        <v>83957</v>
      </c>
      <c r="H29" s="138">
        <v>134942</v>
      </c>
      <c r="I29" s="340">
        <v>70907</v>
      </c>
      <c r="J29" s="138">
        <v>64035</v>
      </c>
      <c r="K29" s="138">
        <v>116801</v>
      </c>
      <c r="L29" s="340">
        <v>62389</v>
      </c>
      <c r="M29" s="138">
        <v>54412</v>
      </c>
      <c r="N29" s="138">
        <v>663337</v>
      </c>
      <c r="O29" s="139">
        <v>318993</v>
      </c>
      <c r="Q29" s="258" t="s">
        <v>39</v>
      </c>
      <c r="R29" s="138">
        <v>36095</v>
      </c>
      <c r="S29" s="340">
        <v>19046</v>
      </c>
      <c r="T29" s="138">
        <v>17049</v>
      </c>
      <c r="U29" s="138">
        <v>13821</v>
      </c>
      <c r="V29" s="340">
        <v>7278</v>
      </c>
      <c r="W29" s="138">
        <v>6543</v>
      </c>
      <c r="X29" s="138">
        <v>16011</v>
      </c>
      <c r="Y29" s="340">
        <v>8411</v>
      </c>
      <c r="Z29" s="138">
        <v>7600</v>
      </c>
      <c r="AA29" s="138">
        <v>26917</v>
      </c>
      <c r="AB29" s="340">
        <v>14422</v>
      </c>
      <c r="AC29" s="138">
        <v>12495</v>
      </c>
      <c r="AD29" s="138">
        <v>92844</v>
      </c>
      <c r="AE29" s="139">
        <v>43687</v>
      </c>
      <c r="AF29" s="397">
        <f>SUM(AF7:AF28)</f>
        <v>0</v>
      </c>
      <c r="AG29" s="258" t="s">
        <v>39</v>
      </c>
      <c r="AH29" s="340">
        <f>SUM(AH7:AH28)</f>
        <v>4634</v>
      </c>
      <c r="AI29" s="340">
        <f t="shared" ref="AI29:AP29" si="44">SUM(AI7:AI28)</f>
        <v>3623</v>
      </c>
      <c r="AJ29" s="340">
        <f t="shared" si="44"/>
        <v>2882</v>
      </c>
      <c r="AK29" s="340">
        <f t="shared" si="44"/>
        <v>2485</v>
      </c>
      <c r="AL29" s="340">
        <f>SUM(AL7:AL28)</f>
        <v>13624</v>
      </c>
      <c r="AM29" s="340">
        <f t="shared" si="44"/>
        <v>8713</v>
      </c>
      <c r="AN29" s="340">
        <f t="shared" si="44"/>
        <v>2760</v>
      </c>
      <c r="AO29" s="340">
        <f>SUM(AO7:AO28)</f>
        <v>11473</v>
      </c>
      <c r="AP29" s="341">
        <f t="shared" si="44"/>
        <v>1808</v>
      </c>
      <c r="AQ29" s="397"/>
      <c r="AR29" s="258" t="s">
        <v>39</v>
      </c>
      <c r="AS29" s="138">
        <f>SUM(AS7:AS28)</f>
        <v>5489</v>
      </c>
      <c r="AT29" s="138">
        <f t="shared" ref="AT29:AZ29" si="45">SUM(AT7:AT28)</f>
        <v>4179</v>
      </c>
      <c r="AU29" s="138">
        <f t="shared" ref="AU29:AW29" si="46">SUM(AU7:AU28)</f>
        <v>2520</v>
      </c>
      <c r="AV29" s="138">
        <f t="shared" si="46"/>
        <v>323</v>
      </c>
      <c r="AW29" s="138">
        <f t="shared" si="46"/>
        <v>5771</v>
      </c>
      <c r="AX29" s="138">
        <f t="shared" ref="AX29" si="47">SUM(AX7:AX28)</f>
        <v>656</v>
      </c>
      <c r="AY29" s="138">
        <f t="shared" si="45"/>
        <v>18938</v>
      </c>
      <c r="AZ29" s="139">
        <f t="shared" si="45"/>
        <v>5016</v>
      </c>
      <c r="BC29" s="562">
        <f>AL29/AO29</f>
        <v>1.1874836572823151</v>
      </c>
    </row>
    <row r="30" spans="1:55" s="36" customFormat="1" ht="21" customHeight="1">
      <c r="A30" s="561"/>
      <c r="B30" s="559"/>
      <c r="C30" s="577"/>
      <c r="D30" s="559"/>
      <c r="E30" s="559"/>
      <c r="F30" s="577"/>
      <c r="G30" s="559"/>
      <c r="H30" s="559"/>
      <c r="I30" s="577"/>
      <c r="J30" s="559"/>
      <c r="K30" s="559">
        <f>+K29-AA29</f>
        <v>89884</v>
      </c>
      <c r="L30" s="577"/>
      <c r="M30" s="572">
        <f>+M29-AC29</f>
        <v>41917</v>
      </c>
      <c r="N30" s="559">
        <f>N29+'NIV1 PUBLIC  '!O30+'NIV1 PUBLIC  '!R30</f>
        <v>703874</v>
      </c>
      <c r="O30" s="570">
        <f>O29+'NIV1 PUBLIC  '!Q30+'NIV1 PUBLIC  '!T30</f>
        <v>339628</v>
      </c>
      <c r="Q30" s="561"/>
      <c r="R30" s="559"/>
      <c r="S30" s="577"/>
      <c r="T30" s="559"/>
      <c r="U30" s="559"/>
      <c r="V30" s="577"/>
      <c r="W30" s="559"/>
      <c r="X30" s="559"/>
      <c r="Y30" s="577"/>
      <c r="Z30" s="559"/>
      <c r="AA30" s="559"/>
      <c r="AB30" s="577"/>
      <c r="AC30" s="559"/>
      <c r="AD30" s="559">
        <f>+AD29+'NIV1 PUBLIC  '!AJ30+'NIV1 PUBLIC  '!AM30</f>
        <v>96538</v>
      </c>
      <c r="AE30" s="559"/>
      <c r="AF30" s="397"/>
      <c r="AG30" s="561"/>
      <c r="AH30" s="559"/>
      <c r="AI30" s="559"/>
      <c r="AJ30" s="559"/>
      <c r="AK30" s="559"/>
      <c r="AL30" s="559"/>
      <c r="AM30" s="559"/>
      <c r="AN30" s="559"/>
      <c r="AO30" s="559"/>
      <c r="AP30" s="559"/>
      <c r="AQ30" s="397"/>
      <c r="AR30" s="561"/>
      <c r="AS30" s="559"/>
      <c r="AT30" s="559"/>
      <c r="AU30" s="559"/>
      <c r="AV30" s="559"/>
      <c r="AW30" s="559"/>
      <c r="AX30" s="559"/>
      <c r="AY30" s="559"/>
      <c r="AZ30" s="559"/>
    </row>
    <row r="31" spans="1:55" s="397" customFormat="1" ht="13.8">
      <c r="A31" s="732" t="s">
        <v>427</v>
      </c>
      <c r="B31" s="732"/>
      <c r="C31" s="732"/>
      <c r="D31" s="732"/>
      <c r="E31" s="732"/>
      <c r="F31" s="732"/>
      <c r="G31" s="732"/>
      <c r="H31" s="732"/>
      <c r="I31" s="732"/>
      <c r="J31" s="732"/>
      <c r="K31" s="732"/>
      <c r="L31" s="732"/>
      <c r="M31" s="732"/>
      <c r="N31" s="732"/>
      <c r="O31" s="732"/>
      <c r="Q31" s="672" t="s">
        <v>430</v>
      </c>
      <c r="R31" s="672"/>
      <c r="S31" s="672"/>
      <c r="T31" s="672"/>
      <c r="U31" s="672"/>
      <c r="V31" s="672"/>
      <c r="W31" s="672"/>
      <c r="X31" s="672"/>
      <c r="Y31" s="672"/>
      <c r="Z31" s="672"/>
      <c r="AA31" s="672"/>
      <c r="AB31" s="672"/>
      <c r="AC31" s="672"/>
      <c r="AD31" s="672"/>
      <c r="AE31" s="672"/>
      <c r="AG31" s="672" t="s">
        <v>432</v>
      </c>
      <c r="AH31" s="672"/>
      <c r="AI31" s="672"/>
      <c r="AJ31" s="672"/>
      <c r="AK31" s="672"/>
      <c r="AL31" s="672"/>
      <c r="AM31" s="672"/>
      <c r="AN31" s="672"/>
      <c r="AO31" s="672"/>
      <c r="AP31" s="672"/>
      <c r="AR31" s="672" t="s">
        <v>435</v>
      </c>
      <c r="AS31" s="672"/>
      <c r="AT31" s="672"/>
      <c r="AU31" s="672"/>
      <c r="AV31" s="672"/>
      <c r="AW31" s="672"/>
      <c r="AX31" s="672"/>
      <c r="AY31" s="672"/>
      <c r="AZ31" s="672"/>
    </row>
    <row r="32" spans="1:55" s="397" customFormat="1" ht="13.8">
      <c r="A32" s="732" t="s">
        <v>207</v>
      </c>
      <c r="B32" s="732"/>
      <c r="C32" s="732"/>
      <c r="D32" s="732"/>
      <c r="E32" s="732"/>
      <c r="F32" s="732"/>
      <c r="G32" s="732"/>
      <c r="H32" s="732"/>
      <c r="I32" s="732"/>
      <c r="J32" s="732"/>
      <c r="K32" s="732"/>
      <c r="L32" s="732"/>
      <c r="M32" s="732"/>
      <c r="N32" s="732"/>
      <c r="O32" s="732"/>
      <c r="Q32" s="672" t="s">
        <v>207</v>
      </c>
      <c r="R32" s="672"/>
      <c r="S32" s="672"/>
      <c r="T32" s="672"/>
      <c r="U32" s="672"/>
      <c r="V32" s="672"/>
      <c r="W32" s="672"/>
      <c r="X32" s="672"/>
      <c r="Y32" s="672"/>
      <c r="Z32" s="672"/>
      <c r="AA32" s="672"/>
      <c r="AB32" s="672"/>
      <c r="AC32" s="672"/>
      <c r="AD32" s="672"/>
      <c r="AE32" s="672"/>
      <c r="AG32" s="672" t="s">
        <v>207</v>
      </c>
      <c r="AH32" s="672"/>
      <c r="AI32" s="672"/>
      <c r="AJ32" s="672"/>
      <c r="AK32" s="672"/>
      <c r="AL32" s="672"/>
      <c r="AM32" s="672"/>
      <c r="AN32" s="672"/>
      <c r="AO32" s="672"/>
      <c r="AP32" s="672"/>
      <c r="AR32" s="672" t="s">
        <v>207</v>
      </c>
      <c r="AS32" s="672"/>
      <c r="AT32" s="672"/>
      <c r="AU32" s="672"/>
      <c r="AV32" s="672"/>
      <c r="AW32" s="672"/>
      <c r="AX32" s="672"/>
      <c r="AY32" s="672"/>
      <c r="AZ32" s="672"/>
    </row>
    <row r="33" spans="1:52" s="36" customFormat="1" ht="0.75" customHeight="1" thickBot="1">
      <c r="A33" s="398"/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</row>
    <row r="34" spans="1:52" s="36" customFormat="1" ht="15.75" customHeight="1" thickBot="1">
      <c r="A34" s="749" t="s">
        <v>175</v>
      </c>
      <c r="B34" s="697" t="s">
        <v>5</v>
      </c>
      <c r="C34" s="708"/>
      <c r="D34" s="698"/>
      <c r="E34" s="697" t="s">
        <v>6</v>
      </c>
      <c r="F34" s="708"/>
      <c r="G34" s="698"/>
      <c r="H34" s="697" t="s">
        <v>7</v>
      </c>
      <c r="I34" s="708"/>
      <c r="J34" s="698"/>
      <c r="K34" s="697" t="s">
        <v>8</v>
      </c>
      <c r="L34" s="708"/>
      <c r="M34" s="698"/>
      <c r="N34" s="747" t="s">
        <v>9</v>
      </c>
      <c r="O34" s="748"/>
      <c r="Q34" s="730" t="s">
        <v>40</v>
      </c>
      <c r="R34" s="697" t="s">
        <v>5</v>
      </c>
      <c r="S34" s="708"/>
      <c r="T34" s="698"/>
      <c r="U34" s="697" t="s">
        <v>6</v>
      </c>
      <c r="V34" s="708"/>
      <c r="W34" s="698"/>
      <c r="X34" s="697" t="s">
        <v>7</v>
      </c>
      <c r="Y34" s="708"/>
      <c r="Z34" s="698"/>
      <c r="AA34" s="697" t="s">
        <v>8</v>
      </c>
      <c r="AB34" s="708"/>
      <c r="AC34" s="698"/>
      <c r="AD34" s="659" t="s">
        <v>9</v>
      </c>
      <c r="AE34" s="746"/>
      <c r="AG34" s="743" t="s">
        <v>175</v>
      </c>
      <c r="AH34" s="737" t="s">
        <v>10</v>
      </c>
      <c r="AI34" s="737"/>
      <c r="AJ34" s="737"/>
      <c r="AK34" s="737"/>
      <c r="AL34" s="737"/>
      <c r="AM34" s="738" t="s">
        <v>11</v>
      </c>
      <c r="AN34" s="739"/>
      <c r="AO34" s="740"/>
      <c r="AP34" s="741" t="s">
        <v>12</v>
      </c>
      <c r="AR34" s="39"/>
      <c r="AS34" s="399"/>
      <c r="AT34" s="399"/>
      <c r="AU34" s="399"/>
      <c r="AV34" s="399"/>
      <c r="AW34" s="399"/>
      <c r="AX34" s="399"/>
      <c r="AY34" s="399"/>
      <c r="AZ34" s="399"/>
    </row>
    <row r="35" spans="1:52" s="36" customFormat="1" ht="28.5" customHeight="1">
      <c r="A35" s="750"/>
      <c r="B35" s="395" t="s">
        <v>14</v>
      </c>
      <c r="C35" s="441"/>
      <c r="D35" s="395" t="s">
        <v>15</v>
      </c>
      <c r="E35" s="395" t="s">
        <v>14</v>
      </c>
      <c r="F35" s="441"/>
      <c r="G35" s="395" t="s">
        <v>15</v>
      </c>
      <c r="H35" s="395" t="s">
        <v>14</v>
      </c>
      <c r="I35" s="441"/>
      <c r="J35" s="395" t="s">
        <v>15</v>
      </c>
      <c r="K35" s="395" t="s">
        <v>14</v>
      </c>
      <c r="L35" s="441"/>
      <c r="M35" s="395" t="s">
        <v>15</v>
      </c>
      <c r="N35" s="395" t="s">
        <v>14</v>
      </c>
      <c r="O35" s="396" t="s">
        <v>15</v>
      </c>
      <c r="Q35" s="731"/>
      <c r="R35" s="395" t="s">
        <v>14</v>
      </c>
      <c r="S35" s="441"/>
      <c r="T35" s="395" t="s">
        <v>15</v>
      </c>
      <c r="U35" s="395" t="s">
        <v>14</v>
      </c>
      <c r="V35" s="441"/>
      <c r="W35" s="395" t="s">
        <v>15</v>
      </c>
      <c r="X35" s="395" t="s">
        <v>14</v>
      </c>
      <c r="Y35" s="441"/>
      <c r="Z35" s="395" t="s">
        <v>15</v>
      </c>
      <c r="AA35" s="395" t="s">
        <v>14</v>
      </c>
      <c r="AB35" s="441"/>
      <c r="AC35" s="395" t="s">
        <v>15</v>
      </c>
      <c r="AD35" s="395" t="s">
        <v>14</v>
      </c>
      <c r="AE35" s="396" t="s">
        <v>15</v>
      </c>
      <c r="AG35" s="744"/>
      <c r="AH35" s="43" t="s">
        <v>5</v>
      </c>
      <c r="AI35" s="43" t="s">
        <v>6</v>
      </c>
      <c r="AJ35" s="43" t="s">
        <v>7</v>
      </c>
      <c r="AK35" s="43" t="s">
        <v>8</v>
      </c>
      <c r="AL35" s="43" t="s">
        <v>9</v>
      </c>
      <c r="AM35" s="43" t="s">
        <v>335</v>
      </c>
      <c r="AN35" s="43" t="s">
        <v>336</v>
      </c>
      <c r="AO35" s="43" t="s">
        <v>9</v>
      </c>
      <c r="AP35" s="742"/>
      <c r="AR35" s="400" t="s">
        <v>175</v>
      </c>
      <c r="AS35" s="363" t="s">
        <v>227</v>
      </c>
      <c r="AT35" s="363" t="s">
        <v>408</v>
      </c>
      <c r="AU35" s="363" t="s">
        <v>215</v>
      </c>
      <c r="AV35" s="485" t="s">
        <v>228</v>
      </c>
      <c r="AW35" s="485" t="s">
        <v>229</v>
      </c>
      <c r="AX35" s="363" t="s">
        <v>236</v>
      </c>
      <c r="AY35" s="363" t="s">
        <v>216</v>
      </c>
      <c r="AZ35" s="365" t="s">
        <v>213</v>
      </c>
    </row>
    <row r="36" spans="1:52" s="36" customFormat="1" ht="13.35" customHeight="1">
      <c r="A36" s="245" t="s">
        <v>17</v>
      </c>
      <c r="B36" s="401"/>
      <c r="C36" s="607"/>
      <c r="D36" s="401"/>
      <c r="E36" s="401"/>
      <c r="F36" s="607"/>
      <c r="G36" s="401"/>
      <c r="H36" s="401"/>
      <c r="I36" s="607"/>
      <c r="J36" s="401"/>
      <c r="K36" s="401"/>
      <c r="L36" s="607"/>
      <c r="M36" s="401"/>
      <c r="N36" s="401"/>
      <c r="O36" s="402"/>
      <c r="P36" s="403">
        <f>SUM(P37:P41)</f>
        <v>0</v>
      </c>
      <c r="Q36" s="245" t="s">
        <v>17</v>
      </c>
      <c r="R36" s="404"/>
      <c r="S36" s="613"/>
      <c r="T36" s="404"/>
      <c r="U36" s="404"/>
      <c r="V36" s="613"/>
      <c r="W36" s="404"/>
      <c r="X36" s="401"/>
      <c r="Y36" s="607"/>
      <c r="Z36" s="401"/>
      <c r="AA36" s="401"/>
      <c r="AB36" s="607"/>
      <c r="AC36" s="401"/>
      <c r="AD36" s="401"/>
      <c r="AE36" s="402"/>
      <c r="AF36" s="403">
        <f>SUM(AF37:AF41)</f>
        <v>0</v>
      </c>
      <c r="AG36" s="245" t="s">
        <v>17</v>
      </c>
      <c r="AH36" s="404"/>
      <c r="AI36" s="404"/>
      <c r="AJ36" s="401"/>
      <c r="AK36" s="401"/>
      <c r="AL36" s="401"/>
      <c r="AM36" s="401"/>
      <c r="AN36" s="401"/>
      <c r="AO36" s="401"/>
      <c r="AP36" s="402"/>
      <c r="AQ36" s="403">
        <f>SUM(AQ37:AQ41)</f>
        <v>0</v>
      </c>
      <c r="AR36" s="405" t="s">
        <v>17</v>
      </c>
      <c r="AS36" s="406"/>
      <c r="AT36" s="406"/>
      <c r="AU36" s="406"/>
      <c r="AV36" s="406"/>
      <c r="AW36" s="406"/>
      <c r="AX36" s="406"/>
      <c r="AY36" s="406"/>
      <c r="AZ36" s="407"/>
    </row>
    <row r="37" spans="1:52" s="36" customFormat="1" ht="13.35" customHeight="1">
      <c r="A37" s="246" t="s">
        <v>41</v>
      </c>
      <c r="B37" s="408">
        <v>4804</v>
      </c>
      <c r="C37" s="608"/>
      <c r="D37" s="408">
        <v>2518</v>
      </c>
      <c r="E37" s="408">
        <v>3957</v>
      </c>
      <c r="F37" s="608"/>
      <c r="G37" s="408">
        <v>2107</v>
      </c>
      <c r="H37" s="408">
        <v>2436</v>
      </c>
      <c r="I37" s="608"/>
      <c r="J37" s="408">
        <v>1229</v>
      </c>
      <c r="K37" s="408">
        <v>2762</v>
      </c>
      <c r="L37" s="608"/>
      <c r="M37" s="408">
        <v>1414</v>
      </c>
      <c r="N37" s="401">
        <f>+B37+E37+H37+K37</f>
        <v>13959</v>
      </c>
      <c r="O37" s="402">
        <f>+D37+G37+J37+M37</f>
        <v>7268</v>
      </c>
      <c r="Q37" s="246" t="s">
        <v>41</v>
      </c>
      <c r="R37" s="149">
        <v>915</v>
      </c>
      <c r="S37" s="478"/>
      <c r="T37" s="149">
        <v>488</v>
      </c>
      <c r="U37" s="149">
        <v>214</v>
      </c>
      <c r="V37" s="478"/>
      <c r="W37" s="149">
        <v>119</v>
      </c>
      <c r="X37" s="149">
        <v>214</v>
      </c>
      <c r="Y37" s="478"/>
      <c r="Z37" s="149">
        <v>125</v>
      </c>
      <c r="AA37" s="149">
        <v>492</v>
      </c>
      <c r="AB37" s="478"/>
      <c r="AC37" s="149">
        <v>256</v>
      </c>
      <c r="AD37" s="409">
        <f>R37+U37+X37+AA37</f>
        <v>1835</v>
      </c>
      <c r="AE37" s="410">
        <f>T37+W37+Z37+AC37</f>
        <v>988</v>
      </c>
      <c r="AG37" s="246" t="s">
        <v>41</v>
      </c>
      <c r="AH37" s="149">
        <v>93</v>
      </c>
      <c r="AI37" s="149">
        <v>72</v>
      </c>
      <c r="AJ37" s="149">
        <v>48</v>
      </c>
      <c r="AK37" s="149">
        <v>51</v>
      </c>
      <c r="AL37" s="149">
        <f>+AH37+AI37+AJ37+AK37</f>
        <v>264</v>
      </c>
      <c r="AM37" s="149">
        <v>192</v>
      </c>
      <c r="AN37" s="149">
        <v>60</v>
      </c>
      <c r="AO37" s="149">
        <v>252</v>
      </c>
      <c r="AP37" s="162">
        <v>32</v>
      </c>
      <c r="AR37" s="250" t="s">
        <v>41</v>
      </c>
      <c r="AS37" s="149">
        <v>133</v>
      </c>
      <c r="AT37" s="149">
        <v>35</v>
      </c>
      <c r="AU37" s="149">
        <v>8</v>
      </c>
      <c r="AV37" s="149">
        <v>38</v>
      </c>
      <c r="AW37" s="149">
        <v>164</v>
      </c>
      <c r="AX37" s="149">
        <v>53</v>
      </c>
      <c r="AY37" s="149">
        <f>SUM(AS37:AX37)</f>
        <v>431</v>
      </c>
      <c r="AZ37" s="162">
        <v>32</v>
      </c>
    </row>
    <row r="38" spans="1:52" s="36" customFormat="1" ht="13.35" customHeight="1">
      <c r="A38" s="246" t="s">
        <v>42</v>
      </c>
      <c r="B38" s="408">
        <v>0</v>
      </c>
      <c r="C38" s="608"/>
      <c r="D38" s="408">
        <v>0</v>
      </c>
      <c r="E38" s="408">
        <v>0</v>
      </c>
      <c r="F38" s="608"/>
      <c r="G38" s="408">
        <v>0</v>
      </c>
      <c r="H38" s="408">
        <v>3625</v>
      </c>
      <c r="I38" s="608"/>
      <c r="J38" s="408">
        <v>1777</v>
      </c>
      <c r="K38" s="408">
        <v>2916</v>
      </c>
      <c r="L38" s="608"/>
      <c r="M38" s="408">
        <v>1489</v>
      </c>
      <c r="N38" s="401">
        <f>+B38+E38+H38+K38</f>
        <v>6541</v>
      </c>
      <c r="O38" s="402">
        <f>+D38+G38+J38+M38</f>
        <v>3266</v>
      </c>
      <c r="Q38" s="246" t="s">
        <v>42</v>
      </c>
      <c r="R38" s="129"/>
      <c r="S38" s="610"/>
      <c r="T38" s="129"/>
      <c r="U38" s="129"/>
      <c r="V38" s="610"/>
      <c r="W38" s="129"/>
      <c r="X38" s="149">
        <v>304</v>
      </c>
      <c r="Y38" s="478"/>
      <c r="Z38" s="149">
        <v>141</v>
      </c>
      <c r="AA38" s="149">
        <v>510</v>
      </c>
      <c r="AB38" s="478"/>
      <c r="AC38" s="149">
        <v>300</v>
      </c>
      <c r="AD38" s="409">
        <f>R38+U38+X38+AA38</f>
        <v>814</v>
      </c>
      <c r="AE38" s="410">
        <f>T38+W38+Z38+AC38</f>
        <v>441</v>
      </c>
      <c r="AG38" s="246" t="s">
        <v>42</v>
      </c>
      <c r="AH38" s="149">
        <v>92</v>
      </c>
      <c r="AI38" s="149">
        <v>91</v>
      </c>
      <c r="AJ38" s="149">
        <v>77</v>
      </c>
      <c r="AK38" s="149">
        <v>59</v>
      </c>
      <c r="AL38" s="149">
        <f t="shared" ref="AL38:AL110" si="48">+AH38+AI38+AJ38+AK38</f>
        <v>319</v>
      </c>
      <c r="AM38" s="149">
        <v>120</v>
      </c>
      <c r="AN38" s="149">
        <v>31</v>
      </c>
      <c r="AO38" s="149">
        <v>151</v>
      </c>
      <c r="AP38" s="162">
        <v>39</v>
      </c>
      <c r="AR38" s="250" t="s">
        <v>42</v>
      </c>
      <c r="AS38" s="149">
        <v>93</v>
      </c>
      <c r="AT38" s="149">
        <v>36</v>
      </c>
      <c r="AU38" s="149">
        <v>7</v>
      </c>
      <c r="AV38" s="149"/>
      <c r="AW38" s="149">
        <v>110</v>
      </c>
      <c r="AX38" s="149">
        <v>3</v>
      </c>
      <c r="AY38" s="149">
        <f>SUM(AS38:AX38)</f>
        <v>249</v>
      </c>
      <c r="AZ38" s="162">
        <v>39</v>
      </c>
    </row>
    <row r="39" spans="1:52" s="36" customFormat="1" ht="13.35" customHeight="1">
      <c r="A39" s="246" t="s">
        <v>43</v>
      </c>
      <c r="B39" s="408">
        <v>1262</v>
      </c>
      <c r="C39" s="608"/>
      <c r="D39" s="408">
        <v>578</v>
      </c>
      <c r="E39" s="408">
        <v>870</v>
      </c>
      <c r="F39" s="608"/>
      <c r="G39" s="408">
        <v>380</v>
      </c>
      <c r="H39" s="408">
        <v>593</v>
      </c>
      <c r="I39" s="608"/>
      <c r="J39" s="408">
        <v>267</v>
      </c>
      <c r="K39" s="408">
        <v>836</v>
      </c>
      <c r="L39" s="608"/>
      <c r="M39" s="408">
        <v>314</v>
      </c>
      <c r="N39" s="401">
        <f>+B39+E39+H39+K39</f>
        <v>3561</v>
      </c>
      <c r="O39" s="402">
        <f>+D39+G39+J39+M39</f>
        <v>1539</v>
      </c>
      <c r="Q39" s="246" t="s">
        <v>43</v>
      </c>
      <c r="R39" s="149">
        <v>156</v>
      </c>
      <c r="S39" s="478"/>
      <c r="T39" s="149">
        <v>70</v>
      </c>
      <c r="U39" s="149">
        <v>83</v>
      </c>
      <c r="V39" s="478"/>
      <c r="W39" s="149">
        <v>30</v>
      </c>
      <c r="X39" s="149">
        <v>121</v>
      </c>
      <c r="Y39" s="478"/>
      <c r="Z39" s="149">
        <v>56</v>
      </c>
      <c r="AA39" s="149">
        <v>188</v>
      </c>
      <c r="AB39" s="478"/>
      <c r="AC39" s="149">
        <v>60</v>
      </c>
      <c r="AD39" s="409">
        <f>R39+U39+X39+AA39</f>
        <v>548</v>
      </c>
      <c r="AE39" s="410">
        <f>T39+W39+Z39+AC39</f>
        <v>216</v>
      </c>
      <c r="AG39" s="246" t="s">
        <v>43</v>
      </c>
      <c r="AH39" s="149">
        <v>25</v>
      </c>
      <c r="AI39" s="149">
        <v>19</v>
      </c>
      <c r="AJ39" s="149">
        <v>13</v>
      </c>
      <c r="AK39" s="149">
        <v>15</v>
      </c>
      <c r="AL39" s="149">
        <f t="shared" si="48"/>
        <v>72</v>
      </c>
      <c r="AM39" s="149">
        <v>47</v>
      </c>
      <c r="AN39" s="149">
        <v>9</v>
      </c>
      <c r="AO39" s="149">
        <v>56</v>
      </c>
      <c r="AP39" s="162">
        <v>8</v>
      </c>
      <c r="AR39" s="250" t="s">
        <v>43</v>
      </c>
      <c r="AS39" s="149">
        <v>22</v>
      </c>
      <c r="AT39" s="149">
        <v>31</v>
      </c>
      <c r="AU39" s="149">
        <v>21</v>
      </c>
      <c r="AV39" s="149"/>
      <c r="AW39" s="149">
        <v>45</v>
      </c>
      <c r="AX39" s="149">
        <v>1</v>
      </c>
      <c r="AY39" s="149">
        <f t="shared" ref="AY39:AY67" si="49">SUM(AS39:AX39)</f>
        <v>120</v>
      </c>
      <c r="AZ39" s="162">
        <v>8</v>
      </c>
    </row>
    <row r="40" spans="1:52" s="36" customFormat="1" ht="13.35" customHeight="1">
      <c r="A40" s="246" t="s">
        <v>44</v>
      </c>
      <c r="B40" s="408">
        <v>787</v>
      </c>
      <c r="C40" s="608"/>
      <c r="D40" s="408">
        <v>349</v>
      </c>
      <c r="E40" s="408">
        <v>795</v>
      </c>
      <c r="F40" s="608"/>
      <c r="G40" s="408">
        <v>360</v>
      </c>
      <c r="H40" s="408">
        <v>416</v>
      </c>
      <c r="I40" s="608"/>
      <c r="J40" s="408">
        <v>186</v>
      </c>
      <c r="K40" s="408">
        <v>459</v>
      </c>
      <c r="L40" s="608"/>
      <c r="M40" s="408">
        <v>187</v>
      </c>
      <c r="N40" s="401">
        <f>+B40+E40+H40+K40</f>
        <v>2457</v>
      </c>
      <c r="O40" s="402">
        <f>+D40+G40+J40+M40</f>
        <v>1082</v>
      </c>
      <c r="Q40" s="246" t="s">
        <v>44</v>
      </c>
      <c r="R40" s="149">
        <v>157</v>
      </c>
      <c r="S40" s="478"/>
      <c r="T40" s="149">
        <v>66</v>
      </c>
      <c r="U40" s="149">
        <v>56</v>
      </c>
      <c r="V40" s="478"/>
      <c r="W40" s="149">
        <v>26</v>
      </c>
      <c r="X40" s="149">
        <v>73</v>
      </c>
      <c r="Y40" s="478"/>
      <c r="Z40" s="149">
        <v>30</v>
      </c>
      <c r="AA40" s="149">
        <v>212</v>
      </c>
      <c r="AB40" s="478"/>
      <c r="AC40" s="149">
        <v>79</v>
      </c>
      <c r="AD40" s="409">
        <f>R40+U40+X40+AA40</f>
        <v>498</v>
      </c>
      <c r="AE40" s="410">
        <f>T40+W40+Z40+AC40</f>
        <v>201</v>
      </c>
      <c r="AG40" s="246" t="s">
        <v>44</v>
      </c>
      <c r="AH40" s="149">
        <v>23</v>
      </c>
      <c r="AI40" s="149">
        <v>25</v>
      </c>
      <c r="AJ40" s="149">
        <v>18</v>
      </c>
      <c r="AK40" s="149">
        <v>14</v>
      </c>
      <c r="AL40" s="149">
        <f t="shared" si="48"/>
        <v>80</v>
      </c>
      <c r="AM40" s="149">
        <v>56</v>
      </c>
      <c r="AN40" s="149">
        <v>26</v>
      </c>
      <c r="AO40" s="149">
        <v>82</v>
      </c>
      <c r="AP40" s="162">
        <v>18</v>
      </c>
      <c r="AR40" s="250" t="s">
        <v>44</v>
      </c>
      <c r="AS40" s="149">
        <v>15</v>
      </c>
      <c r="AT40" s="149">
        <v>31</v>
      </c>
      <c r="AU40" s="149">
        <v>26</v>
      </c>
      <c r="AV40" s="149">
        <v>2</v>
      </c>
      <c r="AW40" s="149">
        <v>54</v>
      </c>
      <c r="AX40" s="149">
        <v>7</v>
      </c>
      <c r="AY40" s="149">
        <f t="shared" si="49"/>
        <v>135</v>
      </c>
      <c r="AZ40" s="162">
        <v>18</v>
      </c>
    </row>
    <row r="41" spans="1:52" s="36" customFormat="1" ht="13.35" customHeight="1">
      <c r="A41" s="246" t="s">
        <v>45</v>
      </c>
      <c r="B41" s="408">
        <v>471</v>
      </c>
      <c r="C41" s="608"/>
      <c r="D41" s="408">
        <v>260</v>
      </c>
      <c r="E41" s="408">
        <v>370</v>
      </c>
      <c r="F41" s="608"/>
      <c r="G41" s="408">
        <v>206</v>
      </c>
      <c r="H41" s="408">
        <v>3112</v>
      </c>
      <c r="I41" s="608"/>
      <c r="J41" s="408">
        <v>1658</v>
      </c>
      <c r="K41" s="408">
        <v>2519</v>
      </c>
      <c r="L41" s="608"/>
      <c r="M41" s="408">
        <v>1311</v>
      </c>
      <c r="N41" s="401">
        <f>+B41+E41+H41+K41</f>
        <v>6472</v>
      </c>
      <c r="O41" s="402">
        <f>+D41+G41+J41+M41</f>
        <v>3435</v>
      </c>
      <c r="Q41" s="246" t="s">
        <v>45</v>
      </c>
      <c r="R41" s="408">
        <v>56</v>
      </c>
      <c r="S41" s="608"/>
      <c r="T41" s="408">
        <v>33</v>
      </c>
      <c r="U41" s="408">
        <v>2</v>
      </c>
      <c r="V41" s="608"/>
      <c r="W41" s="408">
        <v>2</v>
      </c>
      <c r="X41" s="149">
        <v>361</v>
      </c>
      <c r="Y41" s="478"/>
      <c r="Z41" s="149">
        <v>223</v>
      </c>
      <c r="AA41" s="149">
        <v>585</v>
      </c>
      <c r="AB41" s="478"/>
      <c r="AC41" s="149">
        <v>322</v>
      </c>
      <c r="AD41" s="409">
        <f>R41+U41+X41+AA41</f>
        <v>1004</v>
      </c>
      <c r="AE41" s="410">
        <f>T41+W41+Z41+AC41</f>
        <v>580</v>
      </c>
      <c r="AG41" s="246" t="s">
        <v>45</v>
      </c>
      <c r="AH41" s="149">
        <v>8</v>
      </c>
      <c r="AI41" s="149">
        <v>8</v>
      </c>
      <c r="AJ41" s="149">
        <v>69</v>
      </c>
      <c r="AK41" s="149">
        <v>55</v>
      </c>
      <c r="AL41" s="149">
        <f t="shared" si="48"/>
        <v>140</v>
      </c>
      <c r="AM41" s="149">
        <v>150</v>
      </c>
      <c r="AN41" s="149">
        <v>9</v>
      </c>
      <c r="AO41" s="149">
        <v>159</v>
      </c>
      <c r="AP41" s="162">
        <v>26</v>
      </c>
      <c r="AR41" s="250" t="s">
        <v>45</v>
      </c>
      <c r="AS41" s="149">
        <v>126</v>
      </c>
      <c r="AT41" s="149">
        <v>69</v>
      </c>
      <c r="AU41" s="149">
        <v>16</v>
      </c>
      <c r="AV41" s="149">
        <v>2</v>
      </c>
      <c r="AW41" s="149">
        <v>69</v>
      </c>
      <c r="AX41" s="149">
        <v>5</v>
      </c>
      <c r="AY41" s="149">
        <f t="shared" si="49"/>
        <v>287</v>
      </c>
      <c r="AZ41" s="162">
        <v>26</v>
      </c>
    </row>
    <row r="42" spans="1:52" s="36" customFormat="1" ht="13.35" customHeight="1">
      <c r="A42" s="247" t="s">
        <v>18</v>
      </c>
      <c r="B42" s="401"/>
      <c r="C42" s="607"/>
      <c r="D42" s="401"/>
      <c r="E42" s="401"/>
      <c r="F42" s="607"/>
      <c r="G42" s="401"/>
      <c r="H42" s="401"/>
      <c r="I42" s="607"/>
      <c r="J42" s="401"/>
      <c r="K42" s="401"/>
      <c r="L42" s="607"/>
      <c r="M42" s="401"/>
      <c r="N42" s="401"/>
      <c r="O42" s="402"/>
      <c r="P42" s="403">
        <f>SUM(P43:P46)</f>
        <v>0</v>
      </c>
      <c r="Q42" s="247" t="s">
        <v>18</v>
      </c>
      <c r="R42" s="39"/>
      <c r="S42" s="39"/>
      <c r="T42" s="39"/>
      <c r="U42" s="39"/>
      <c r="V42" s="39"/>
      <c r="W42" s="39"/>
      <c r="X42" s="401"/>
      <c r="Y42" s="607"/>
      <c r="Z42" s="401"/>
      <c r="AA42" s="401"/>
      <c r="AB42" s="607"/>
      <c r="AC42" s="401"/>
      <c r="AD42" s="401"/>
      <c r="AE42" s="402"/>
      <c r="AF42" s="403">
        <f>SUM(AF43:AF46)</f>
        <v>0</v>
      </c>
      <c r="AG42" s="247" t="s">
        <v>18</v>
      </c>
      <c r="AH42" s="404"/>
      <c r="AI42" s="404"/>
      <c r="AJ42" s="401"/>
      <c r="AK42" s="401"/>
      <c r="AL42" s="149"/>
      <c r="AM42" s="401"/>
      <c r="AN42" s="401"/>
      <c r="AO42" s="401"/>
      <c r="AP42" s="402"/>
      <c r="AQ42" s="403">
        <f>SUM(AQ43:AQ46)</f>
        <v>0</v>
      </c>
      <c r="AR42" s="411" t="s">
        <v>18</v>
      </c>
      <c r="AS42" s="401"/>
      <c r="AT42" s="401"/>
      <c r="AU42" s="401"/>
      <c r="AV42" s="401"/>
      <c r="AW42" s="401"/>
      <c r="AX42" s="401"/>
      <c r="AY42" s="149">
        <f t="shared" si="49"/>
        <v>0</v>
      </c>
      <c r="AZ42" s="127"/>
    </row>
    <row r="43" spans="1:52" s="36" customFormat="1" ht="13.35" customHeight="1">
      <c r="A43" s="246" t="s">
        <v>46</v>
      </c>
      <c r="B43" s="408">
        <v>1855</v>
      </c>
      <c r="C43" s="608"/>
      <c r="D43" s="408">
        <v>993</v>
      </c>
      <c r="E43" s="408">
        <v>1364</v>
      </c>
      <c r="F43" s="608"/>
      <c r="G43" s="408">
        <v>679</v>
      </c>
      <c r="H43" s="408">
        <v>887</v>
      </c>
      <c r="I43" s="608"/>
      <c r="J43" s="408">
        <v>480</v>
      </c>
      <c r="K43" s="408">
        <v>837</v>
      </c>
      <c r="L43" s="608"/>
      <c r="M43" s="408">
        <v>409</v>
      </c>
      <c r="N43" s="401">
        <f>+B43+E43+H43+K43</f>
        <v>4943</v>
      </c>
      <c r="O43" s="402">
        <f>+D43+G43+J43+M43</f>
        <v>2561</v>
      </c>
      <c r="Q43" s="246" t="s">
        <v>46</v>
      </c>
      <c r="R43" s="149">
        <v>228</v>
      </c>
      <c r="S43" s="478"/>
      <c r="T43" s="149">
        <v>128</v>
      </c>
      <c r="U43" s="149">
        <v>67</v>
      </c>
      <c r="V43" s="478"/>
      <c r="W43" s="149">
        <v>37</v>
      </c>
      <c r="X43" s="149">
        <v>173</v>
      </c>
      <c r="Y43" s="478"/>
      <c r="Z43" s="149">
        <v>109</v>
      </c>
      <c r="AA43" s="149">
        <v>249</v>
      </c>
      <c r="AB43" s="478"/>
      <c r="AC43" s="149">
        <v>125</v>
      </c>
      <c r="AD43" s="409">
        <f>R43+U43+X43+AA43</f>
        <v>717</v>
      </c>
      <c r="AE43" s="410">
        <f>T43+W43+Z43+AC43</f>
        <v>399</v>
      </c>
      <c r="AG43" s="246" t="s">
        <v>46</v>
      </c>
      <c r="AH43" s="149">
        <v>43</v>
      </c>
      <c r="AI43" s="149">
        <v>33</v>
      </c>
      <c r="AJ43" s="149">
        <v>22</v>
      </c>
      <c r="AK43" s="149">
        <v>21</v>
      </c>
      <c r="AL43" s="149">
        <f t="shared" si="48"/>
        <v>119</v>
      </c>
      <c r="AM43" s="149">
        <v>81</v>
      </c>
      <c r="AN43" s="149">
        <v>29</v>
      </c>
      <c r="AO43" s="149">
        <v>110</v>
      </c>
      <c r="AP43" s="162">
        <v>23</v>
      </c>
      <c r="AR43" s="250" t="s">
        <v>46</v>
      </c>
      <c r="AS43" s="47">
        <v>31</v>
      </c>
      <c r="AT43" s="47">
        <v>34</v>
      </c>
      <c r="AU43" s="47">
        <v>32</v>
      </c>
      <c r="AV43" s="47">
        <v>1</v>
      </c>
      <c r="AW43" s="47">
        <v>82</v>
      </c>
      <c r="AX43" s="47">
        <v>6</v>
      </c>
      <c r="AY43" s="149">
        <f t="shared" si="49"/>
        <v>186</v>
      </c>
      <c r="AZ43" s="154">
        <v>35</v>
      </c>
    </row>
    <row r="44" spans="1:52" s="36" customFormat="1" ht="13.35" customHeight="1">
      <c r="A44" s="246" t="s">
        <v>47</v>
      </c>
      <c r="B44" s="408">
        <v>4853</v>
      </c>
      <c r="C44" s="608"/>
      <c r="D44" s="408">
        <v>2419</v>
      </c>
      <c r="E44" s="408">
        <v>2820</v>
      </c>
      <c r="F44" s="608"/>
      <c r="G44" s="408">
        <v>1465</v>
      </c>
      <c r="H44" s="408">
        <v>2631</v>
      </c>
      <c r="I44" s="608"/>
      <c r="J44" s="408">
        <v>1350</v>
      </c>
      <c r="K44" s="408">
        <v>1771</v>
      </c>
      <c r="L44" s="608"/>
      <c r="M44" s="408">
        <v>900</v>
      </c>
      <c r="N44" s="401">
        <f>+B44+E44+H44+K44</f>
        <v>12075</v>
      </c>
      <c r="O44" s="402">
        <f>+D44+G44+J44+M44</f>
        <v>6134</v>
      </c>
      <c r="Q44" s="246" t="s">
        <v>47</v>
      </c>
      <c r="R44" s="149">
        <v>863</v>
      </c>
      <c r="S44" s="478"/>
      <c r="T44" s="149">
        <v>421</v>
      </c>
      <c r="U44" s="149">
        <v>60</v>
      </c>
      <c r="V44" s="478"/>
      <c r="W44" s="149">
        <v>27</v>
      </c>
      <c r="X44" s="149">
        <v>325</v>
      </c>
      <c r="Y44" s="478"/>
      <c r="Z44" s="149">
        <v>170</v>
      </c>
      <c r="AA44" s="149">
        <v>334</v>
      </c>
      <c r="AB44" s="478"/>
      <c r="AC44" s="149">
        <v>193</v>
      </c>
      <c r="AD44" s="409">
        <f>R44+U44+X44+AA44</f>
        <v>1582</v>
      </c>
      <c r="AE44" s="410">
        <f>T44+W44+Z44+AC44</f>
        <v>811</v>
      </c>
      <c r="AG44" s="246" t="s">
        <v>47</v>
      </c>
      <c r="AH44" s="149">
        <v>165</v>
      </c>
      <c r="AI44" s="149">
        <v>149</v>
      </c>
      <c r="AJ44" s="149">
        <v>65</v>
      </c>
      <c r="AK44" s="149">
        <v>49</v>
      </c>
      <c r="AL44" s="149">
        <f t="shared" si="48"/>
        <v>428</v>
      </c>
      <c r="AM44" s="149">
        <v>191</v>
      </c>
      <c r="AN44" s="149">
        <v>140</v>
      </c>
      <c r="AO44" s="149">
        <v>331</v>
      </c>
      <c r="AP44" s="162">
        <v>70</v>
      </c>
      <c r="AR44" s="250" t="s">
        <v>47</v>
      </c>
      <c r="AS44" s="47">
        <v>120</v>
      </c>
      <c r="AT44" s="47">
        <v>224</v>
      </c>
      <c r="AU44" s="47"/>
      <c r="AV44" s="47"/>
      <c r="AW44" s="47">
        <v>102</v>
      </c>
      <c r="AX44" s="47">
        <v>0</v>
      </c>
      <c r="AY44" s="149">
        <f t="shared" si="49"/>
        <v>446</v>
      </c>
      <c r="AZ44" s="154">
        <v>75</v>
      </c>
    </row>
    <row r="45" spans="1:52" s="36" customFormat="1" ht="13.35" customHeight="1">
      <c r="A45" s="246" t="s">
        <v>48</v>
      </c>
      <c r="B45" s="408">
        <v>4336</v>
      </c>
      <c r="C45" s="608"/>
      <c r="D45" s="408">
        <v>2218</v>
      </c>
      <c r="E45" s="408">
        <v>2501</v>
      </c>
      <c r="F45" s="608"/>
      <c r="G45" s="408">
        <v>1327</v>
      </c>
      <c r="H45" s="408">
        <v>2804</v>
      </c>
      <c r="I45" s="608"/>
      <c r="J45" s="408">
        <v>1406</v>
      </c>
      <c r="K45" s="408">
        <v>2195</v>
      </c>
      <c r="L45" s="608"/>
      <c r="M45" s="408">
        <v>1144</v>
      </c>
      <c r="N45" s="401">
        <f>+B45+E45+H45+K45</f>
        <v>11836</v>
      </c>
      <c r="O45" s="402">
        <f>+D45+G45+J45+M45</f>
        <v>6095</v>
      </c>
      <c r="Q45" s="246" t="s">
        <v>48</v>
      </c>
      <c r="R45" s="149">
        <v>766</v>
      </c>
      <c r="S45" s="478"/>
      <c r="T45" s="149">
        <v>370</v>
      </c>
      <c r="U45" s="149">
        <v>129</v>
      </c>
      <c r="V45" s="478"/>
      <c r="W45" s="149">
        <v>58</v>
      </c>
      <c r="X45" s="149">
        <v>349</v>
      </c>
      <c r="Y45" s="478"/>
      <c r="Z45" s="149">
        <v>157</v>
      </c>
      <c r="AA45" s="149">
        <v>762</v>
      </c>
      <c r="AB45" s="478"/>
      <c r="AC45" s="149">
        <v>412</v>
      </c>
      <c r="AD45" s="409">
        <f>R45+U45+X45+AA45</f>
        <v>2006</v>
      </c>
      <c r="AE45" s="410">
        <f>T45+W45+Z45+AC45</f>
        <v>997</v>
      </c>
      <c r="AG45" s="246" t="s">
        <v>48</v>
      </c>
      <c r="AH45" s="149">
        <v>97</v>
      </c>
      <c r="AI45" s="149">
        <v>82</v>
      </c>
      <c r="AJ45" s="149">
        <v>75</v>
      </c>
      <c r="AK45" s="149">
        <v>55</v>
      </c>
      <c r="AL45" s="149">
        <f t="shared" si="48"/>
        <v>309</v>
      </c>
      <c r="AM45" s="149">
        <v>211</v>
      </c>
      <c r="AN45" s="149">
        <v>105</v>
      </c>
      <c r="AO45" s="149">
        <v>316</v>
      </c>
      <c r="AP45" s="162">
        <v>55</v>
      </c>
      <c r="AR45" s="250" t="s">
        <v>48</v>
      </c>
      <c r="AS45" s="47">
        <v>101</v>
      </c>
      <c r="AT45" s="47">
        <v>83</v>
      </c>
      <c r="AU45" s="47">
        <v>106</v>
      </c>
      <c r="AV45" s="47">
        <v>14</v>
      </c>
      <c r="AW45" s="47">
        <v>206</v>
      </c>
      <c r="AX45" s="47">
        <v>1</v>
      </c>
      <c r="AY45" s="149">
        <f t="shared" si="49"/>
        <v>511</v>
      </c>
      <c r="AZ45" s="154">
        <v>86</v>
      </c>
    </row>
    <row r="46" spans="1:52" s="36" customFormat="1" ht="13.35" customHeight="1">
      <c r="A46" s="246" t="s">
        <v>49</v>
      </c>
      <c r="B46" s="408">
        <v>1852</v>
      </c>
      <c r="C46" s="608"/>
      <c r="D46" s="408">
        <v>1025</v>
      </c>
      <c r="E46" s="408">
        <v>963</v>
      </c>
      <c r="F46" s="608"/>
      <c r="G46" s="408">
        <v>549</v>
      </c>
      <c r="H46" s="408">
        <v>774</v>
      </c>
      <c r="I46" s="608"/>
      <c r="J46" s="408">
        <v>422</v>
      </c>
      <c r="K46" s="408">
        <v>844</v>
      </c>
      <c r="L46" s="608"/>
      <c r="M46" s="408">
        <v>457</v>
      </c>
      <c r="N46" s="401">
        <f>+B46+E46+H46+K46</f>
        <v>4433</v>
      </c>
      <c r="O46" s="402">
        <f>+D46+G46+J46+M46</f>
        <v>2453</v>
      </c>
      <c r="Q46" s="246" t="s">
        <v>49</v>
      </c>
      <c r="R46" s="149">
        <v>368</v>
      </c>
      <c r="S46" s="478"/>
      <c r="T46" s="149">
        <v>179</v>
      </c>
      <c r="U46" s="149">
        <v>104</v>
      </c>
      <c r="V46" s="478"/>
      <c r="W46" s="149">
        <v>59</v>
      </c>
      <c r="X46" s="149">
        <v>70</v>
      </c>
      <c r="Y46" s="478"/>
      <c r="Z46" s="149">
        <v>40</v>
      </c>
      <c r="AA46" s="149">
        <v>275</v>
      </c>
      <c r="AB46" s="478"/>
      <c r="AC46" s="149">
        <v>137</v>
      </c>
      <c r="AD46" s="409">
        <f>R46+U46+X46+AA46</f>
        <v>817</v>
      </c>
      <c r="AE46" s="410">
        <f>T46+W46+Z46+AC46</f>
        <v>415</v>
      </c>
      <c r="AG46" s="246" t="s">
        <v>49</v>
      </c>
      <c r="AH46" s="149">
        <v>38</v>
      </c>
      <c r="AI46" s="149">
        <v>21</v>
      </c>
      <c r="AJ46" s="149">
        <v>16</v>
      </c>
      <c r="AK46" s="149">
        <v>18</v>
      </c>
      <c r="AL46" s="149">
        <f t="shared" si="48"/>
        <v>93</v>
      </c>
      <c r="AM46" s="149">
        <v>63</v>
      </c>
      <c r="AN46" s="149">
        <v>17</v>
      </c>
      <c r="AO46" s="149">
        <v>80</v>
      </c>
      <c r="AP46" s="162">
        <v>15</v>
      </c>
      <c r="AR46" s="250" t="s">
        <v>49</v>
      </c>
      <c r="AS46" s="47">
        <v>27</v>
      </c>
      <c r="AT46" s="47">
        <v>63</v>
      </c>
      <c r="AU46" s="47">
        <v>8</v>
      </c>
      <c r="AV46" s="47">
        <v>4</v>
      </c>
      <c r="AW46" s="47">
        <v>42</v>
      </c>
      <c r="AX46" s="47">
        <v>2</v>
      </c>
      <c r="AY46" s="149">
        <f t="shared" si="49"/>
        <v>146</v>
      </c>
      <c r="AZ46" s="154">
        <v>18</v>
      </c>
    </row>
    <row r="47" spans="1:52" s="36" customFormat="1" ht="13.35" customHeight="1">
      <c r="A47" s="247" t="s">
        <v>19</v>
      </c>
      <c r="B47" s="401"/>
      <c r="C47" s="607"/>
      <c r="D47" s="401"/>
      <c r="E47" s="401"/>
      <c r="F47" s="607"/>
      <c r="G47" s="401"/>
      <c r="H47" s="401"/>
      <c r="I47" s="607"/>
      <c r="J47" s="401"/>
      <c r="K47" s="401"/>
      <c r="L47" s="607"/>
      <c r="M47" s="401"/>
      <c r="N47" s="401"/>
      <c r="O47" s="402"/>
      <c r="P47" s="403">
        <f>SUM(P48:P55)</f>
        <v>0</v>
      </c>
      <c r="Q47" s="247" t="s">
        <v>19</v>
      </c>
      <c r="R47" s="401"/>
      <c r="S47" s="607"/>
      <c r="T47" s="401"/>
      <c r="U47" s="401"/>
      <c r="V47" s="607"/>
      <c r="W47" s="401"/>
      <c r="X47" s="401"/>
      <c r="Y47" s="607"/>
      <c r="Z47" s="401"/>
      <c r="AA47" s="401"/>
      <c r="AB47" s="607"/>
      <c r="AC47" s="401"/>
      <c r="AD47" s="401"/>
      <c r="AE47" s="402"/>
      <c r="AF47" s="403">
        <f>SUM(AF48:AF55)</f>
        <v>0</v>
      </c>
      <c r="AG47" s="247" t="s">
        <v>19</v>
      </c>
      <c r="AH47" s="401"/>
      <c r="AI47" s="401"/>
      <c r="AJ47" s="401"/>
      <c r="AK47" s="401"/>
      <c r="AL47" s="149"/>
      <c r="AM47" s="401"/>
      <c r="AN47" s="401"/>
      <c r="AO47" s="401"/>
      <c r="AP47" s="402"/>
      <c r="AQ47" s="403">
        <f>SUM(AQ48:AQ55)</f>
        <v>0</v>
      </c>
      <c r="AR47" s="411" t="s">
        <v>19</v>
      </c>
      <c r="AS47" s="401"/>
      <c r="AT47" s="401"/>
      <c r="AU47" s="401"/>
      <c r="AV47" s="401"/>
      <c r="AW47" s="401"/>
      <c r="AX47" s="401"/>
      <c r="AY47" s="149"/>
      <c r="AZ47" s="127"/>
    </row>
    <row r="48" spans="1:52" s="36" customFormat="1" ht="13.35" customHeight="1">
      <c r="A48" s="246" t="s">
        <v>50</v>
      </c>
      <c r="B48" s="408">
        <v>4227</v>
      </c>
      <c r="C48" s="608"/>
      <c r="D48" s="408">
        <v>2158</v>
      </c>
      <c r="E48" s="408">
        <v>3945</v>
      </c>
      <c r="F48" s="608"/>
      <c r="G48" s="408">
        <v>2025</v>
      </c>
      <c r="H48" s="408">
        <v>2539</v>
      </c>
      <c r="I48" s="608"/>
      <c r="J48" s="408">
        <v>1336</v>
      </c>
      <c r="K48" s="408">
        <v>2416</v>
      </c>
      <c r="L48" s="608"/>
      <c r="M48" s="408">
        <v>1280</v>
      </c>
      <c r="N48" s="401">
        <f t="shared" ref="N48:N55" si="50">+B48+E48+H48+K48</f>
        <v>13127</v>
      </c>
      <c r="O48" s="402">
        <f t="shared" ref="O48:O55" si="51">+D48+G48+J48+M48</f>
        <v>6799</v>
      </c>
      <c r="Q48" s="246" t="s">
        <v>50</v>
      </c>
      <c r="R48" s="149">
        <v>280</v>
      </c>
      <c r="S48" s="478"/>
      <c r="T48" s="149">
        <v>100</v>
      </c>
      <c r="U48" s="149">
        <v>244</v>
      </c>
      <c r="V48" s="478"/>
      <c r="W48" s="149">
        <v>125</v>
      </c>
      <c r="X48" s="149">
        <v>189</v>
      </c>
      <c r="Y48" s="478"/>
      <c r="Z48" s="149">
        <v>92</v>
      </c>
      <c r="AA48" s="149">
        <v>508</v>
      </c>
      <c r="AB48" s="478"/>
      <c r="AC48" s="149">
        <v>283</v>
      </c>
      <c r="AD48" s="409">
        <f t="shared" ref="AD48:AD55" si="52">R48+U48+X48+AA48</f>
        <v>1221</v>
      </c>
      <c r="AE48" s="410">
        <f t="shared" ref="AE48:AE55" si="53">T48+W48+Z48+AC48</f>
        <v>600</v>
      </c>
      <c r="AG48" s="246" t="s">
        <v>50</v>
      </c>
      <c r="AH48" s="149">
        <v>74</v>
      </c>
      <c r="AI48" s="149">
        <v>72</v>
      </c>
      <c r="AJ48" s="149">
        <v>53</v>
      </c>
      <c r="AK48" s="149">
        <v>50</v>
      </c>
      <c r="AL48" s="149">
        <f t="shared" si="48"/>
        <v>249</v>
      </c>
      <c r="AM48" s="149">
        <v>194</v>
      </c>
      <c r="AN48" s="149">
        <v>10</v>
      </c>
      <c r="AO48" s="149">
        <v>204</v>
      </c>
      <c r="AP48" s="162">
        <v>22</v>
      </c>
      <c r="AR48" s="250" t="s">
        <v>50</v>
      </c>
      <c r="AS48" s="47">
        <v>204</v>
      </c>
      <c r="AT48" s="47">
        <v>16</v>
      </c>
      <c r="AU48" s="47">
        <v>21</v>
      </c>
      <c r="AV48" s="47">
        <v>4</v>
      </c>
      <c r="AW48" s="47">
        <v>126</v>
      </c>
      <c r="AX48" s="47">
        <v>3</v>
      </c>
      <c r="AY48" s="149">
        <f t="shared" si="49"/>
        <v>374</v>
      </c>
      <c r="AZ48" s="154">
        <v>100</v>
      </c>
    </row>
    <row r="49" spans="1:52" s="36" customFormat="1" ht="13.35" customHeight="1">
      <c r="A49" s="246" t="s">
        <v>51</v>
      </c>
      <c r="B49" s="408">
        <v>2150</v>
      </c>
      <c r="C49" s="608"/>
      <c r="D49" s="408">
        <v>1071</v>
      </c>
      <c r="E49" s="408">
        <v>1717</v>
      </c>
      <c r="F49" s="608"/>
      <c r="G49" s="408">
        <v>912</v>
      </c>
      <c r="H49" s="408">
        <v>1155</v>
      </c>
      <c r="I49" s="608"/>
      <c r="J49" s="408">
        <v>630</v>
      </c>
      <c r="K49" s="408">
        <v>986</v>
      </c>
      <c r="L49" s="608"/>
      <c r="M49" s="408">
        <v>507</v>
      </c>
      <c r="N49" s="401">
        <f t="shared" si="50"/>
        <v>6008</v>
      </c>
      <c r="O49" s="402">
        <f t="shared" si="51"/>
        <v>3120</v>
      </c>
      <c r="Q49" s="246" t="s">
        <v>51</v>
      </c>
      <c r="R49" s="149">
        <v>72</v>
      </c>
      <c r="S49" s="478"/>
      <c r="T49" s="149">
        <v>33</v>
      </c>
      <c r="U49" s="149">
        <v>152</v>
      </c>
      <c r="V49" s="478"/>
      <c r="W49" s="149">
        <v>81</v>
      </c>
      <c r="X49" s="149">
        <v>99</v>
      </c>
      <c r="Y49" s="478"/>
      <c r="Z49" s="149">
        <v>57</v>
      </c>
      <c r="AA49" s="149">
        <v>159</v>
      </c>
      <c r="AB49" s="478"/>
      <c r="AC49" s="149">
        <v>91</v>
      </c>
      <c r="AD49" s="409">
        <f t="shared" si="52"/>
        <v>482</v>
      </c>
      <c r="AE49" s="410">
        <f t="shared" si="53"/>
        <v>262</v>
      </c>
      <c r="AG49" s="246" t="s">
        <v>51</v>
      </c>
      <c r="AH49" s="149">
        <v>42</v>
      </c>
      <c r="AI49" s="149">
        <v>36</v>
      </c>
      <c r="AJ49" s="149">
        <v>25</v>
      </c>
      <c r="AK49" s="149">
        <v>23</v>
      </c>
      <c r="AL49" s="149">
        <f t="shared" si="48"/>
        <v>126</v>
      </c>
      <c r="AM49" s="149">
        <v>97</v>
      </c>
      <c r="AN49" s="149">
        <v>32</v>
      </c>
      <c r="AO49" s="149">
        <v>129</v>
      </c>
      <c r="AP49" s="162">
        <v>23</v>
      </c>
      <c r="AR49" s="250" t="s">
        <v>51</v>
      </c>
      <c r="AS49" s="47">
        <v>38</v>
      </c>
      <c r="AT49" s="47">
        <v>17</v>
      </c>
      <c r="AU49" s="47">
        <v>65</v>
      </c>
      <c r="AV49" s="47"/>
      <c r="AW49" s="47">
        <v>82</v>
      </c>
      <c r="AX49" s="47">
        <v>0</v>
      </c>
      <c r="AY49" s="149">
        <f t="shared" si="49"/>
        <v>202</v>
      </c>
      <c r="AZ49" s="154">
        <v>26</v>
      </c>
    </row>
    <row r="50" spans="1:52" s="36" customFormat="1" ht="13.35" customHeight="1">
      <c r="A50" s="246" t="s">
        <v>52</v>
      </c>
      <c r="B50" s="408">
        <v>2981</v>
      </c>
      <c r="C50" s="608"/>
      <c r="D50" s="408">
        <v>1529</v>
      </c>
      <c r="E50" s="408">
        <v>2521</v>
      </c>
      <c r="F50" s="608"/>
      <c r="G50" s="408">
        <v>1331</v>
      </c>
      <c r="H50" s="408">
        <v>1492</v>
      </c>
      <c r="I50" s="608"/>
      <c r="J50" s="408">
        <v>824</v>
      </c>
      <c r="K50" s="408">
        <v>1537</v>
      </c>
      <c r="L50" s="608"/>
      <c r="M50" s="408">
        <v>807</v>
      </c>
      <c r="N50" s="401">
        <f t="shared" si="50"/>
        <v>8531</v>
      </c>
      <c r="O50" s="402">
        <f t="shared" si="51"/>
        <v>4491</v>
      </c>
      <c r="Q50" s="246" t="s">
        <v>52</v>
      </c>
      <c r="R50" s="149">
        <v>174</v>
      </c>
      <c r="S50" s="478"/>
      <c r="T50" s="149">
        <v>102</v>
      </c>
      <c r="U50" s="149">
        <v>200</v>
      </c>
      <c r="V50" s="478"/>
      <c r="W50" s="149">
        <v>103</v>
      </c>
      <c r="X50" s="149">
        <v>119</v>
      </c>
      <c r="Y50" s="478"/>
      <c r="Z50" s="149">
        <v>69</v>
      </c>
      <c r="AA50" s="149">
        <v>414</v>
      </c>
      <c r="AB50" s="478"/>
      <c r="AC50" s="149">
        <v>212</v>
      </c>
      <c r="AD50" s="409">
        <f t="shared" si="52"/>
        <v>907</v>
      </c>
      <c r="AE50" s="410">
        <f t="shared" si="53"/>
        <v>486</v>
      </c>
      <c r="AG50" s="246" t="s">
        <v>52</v>
      </c>
      <c r="AH50" s="149">
        <v>58</v>
      </c>
      <c r="AI50" s="149">
        <v>52</v>
      </c>
      <c r="AJ50" s="149">
        <v>35</v>
      </c>
      <c r="AK50" s="149">
        <v>39</v>
      </c>
      <c r="AL50" s="149">
        <f t="shared" si="48"/>
        <v>184</v>
      </c>
      <c r="AM50" s="149">
        <v>149</v>
      </c>
      <c r="AN50" s="149">
        <v>24</v>
      </c>
      <c r="AO50" s="149">
        <v>173</v>
      </c>
      <c r="AP50" s="162">
        <v>25</v>
      </c>
      <c r="AR50" s="250" t="s">
        <v>52</v>
      </c>
      <c r="AS50" s="47">
        <v>55</v>
      </c>
      <c r="AT50" s="47">
        <v>59</v>
      </c>
      <c r="AU50" s="47">
        <v>66</v>
      </c>
      <c r="AV50" s="47"/>
      <c r="AW50" s="47">
        <v>123</v>
      </c>
      <c r="AX50" s="47">
        <v>6</v>
      </c>
      <c r="AY50" s="149">
        <f t="shared" si="49"/>
        <v>309</v>
      </c>
      <c r="AZ50" s="154">
        <v>40</v>
      </c>
    </row>
    <row r="51" spans="1:52" s="36" customFormat="1" ht="13.35" customHeight="1">
      <c r="A51" s="246" t="s">
        <v>53</v>
      </c>
      <c r="B51" s="408">
        <v>1904</v>
      </c>
      <c r="C51" s="608"/>
      <c r="D51" s="408">
        <v>963</v>
      </c>
      <c r="E51" s="408">
        <v>1162</v>
      </c>
      <c r="F51" s="608"/>
      <c r="G51" s="408">
        <v>596</v>
      </c>
      <c r="H51" s="408">
        <v>986</v>
      </c>
      <c r="I51" s="608"/>
      <c r="J51" s="408">
        <v>499</v>
      </c>
      <c r="K51" s="408">
        <v>629</v>
      </c>
      <c r="L51" s="608"/>
      <c r="M51" s="408">
        <v>310</v>
      </c>
      <c r="N51" s="401">
        <f t="shared" si="50"/>
        <v>4681</v>
      </c>
      <c r="O51" s="402">
        <f t="shared" si="51"/>
        <v>2368</v>
      </c>
      <c r="Q51" s="246" t="s">
        <v>53</v>
      </c>
      <c r="R51" s="149">
        <v>329</v>
      </c>
      <c r="S51" s="478"/>
      <c r="T51" s="149">
        <v>166</v>
      </c>
      <c r="U51" s="149">
        <v>84</v>
      </c>
      <c r="V51" s="478"/>
      <c r="W51" s="149">
        <v>40</v>
      </c>
      <c r="X51" s="149">
        <v>84</v>
      </c>
      <c r="Y51" s="478"/>
      <c r="Z51" s="149">
        <v>53</v>
      </c>
      <c r="AA51" s="149">
        <v>91</v>
      </c>
      <c r="AB51" s="478"/>
      <c r="AC51" s="149">
        <v>43</v>
      </c>
      <c r="AD51" s="409">
        <f t="shared" si="52"/>
        <v>588</v>
      </c>
      <c r="AE51" s="410">
        <f t="shared" si="53"/>
        <v>302</v>
      </c>
      <c r="AG51" s="246" t="s">
        <v>53</v>
      </c>
      <c r="AH51" s="149">
        <v>44</v>
      </c>
      <c r="AI51" s="149">
        <v>37</v>
      </c>
      <c r="AJ51" s="149">
        <v>35</v>
      </c>
      <c r="AK51" s="149">
        <v>15</v>
      </c>
      <c r="AL51" s="149">
        <f t="shared" si="48"/>
        <v>131</v>
      </c>
      <c r="AM51" s="149">
        <v>78</v>
      </c>
      <c r="AN51" s="149">
        <v>46</v>
      </c>
      <c r="AO51" s="149">
        <v>124</v>
      </c>
      <c r="AP51" s="162">
        <v>31</v>
      </c>
      <c r="AR51" s="250" t="s">
        <v>53</v>
      </c>
      <c r="AS51" s="47">
        <v>27</v>
      </c>
      <c r="AT51" s="47">
        <v>29</v>
      </c>
      <c r="AU51" s="47">
        <v>85</v>
      </c>
      <c r="AV51" s="47">
        <v>1</v>
      </c>
      <c r="AW51" s="47">
        <v>41</v>
      </c>
      <c r="AX51" s="47">
        <v>3</v>
      </c>
      <c r="AY51" s="149">
        <f t="shared" si="49"/>
        <v>186</v>
      </c>
      <c r="AZ51" s="154">
        <v>33</v>
      </c>
    </row>
    <row r="52" spans="1:52" s="36" customFormat="1" ht="13.35" customHeight="1">
      <c r="A52" s="308" t="s">
        <v>54</v>
      </c>
      <c r="B52" s="408">
        <v>4531</v>
      </c>
      <c r="C52" s="608"/>
      <c r="D52" s="408">
        <v>2255</v>
      </c>
      <c r="E52" s="408">
        <v>4192</v>
      </c>
      <c r="F52" s="608"/>
      <c r="G52" s="408">
        <v>2120</v>
      </c>
      <c r="H52" s="408">
        <v>2763</v>
      </c>
      <c r="I52" s="608"/>
      <c r="J52" s="408">
        <v>1414</v>
      </c>
      <c r="K52" s="408">
        <v>2498</v>
      </c>
      <c r="L52" s="608"/>
      <c r="M52" s="408">
        <v>1269</v>
      </c>
      <c r="N52" s="401">
        <f t="shared" si="50"/>
        <v>13984</v>
      </c>
      <c r="O52" s="402">
        <f t="shared" si="51"/>
        <v>7058</v>
      </c>
      <c r="Q52" s="308" t="s">
        <v>54</v>
      </c>
      <c r="R52" s="149">
        <v>487</v>
      </c>
      <c r="S52" s="478"/>
      <c r="T52" s="149">
        <v>204</v>
      </c>
      <c r="U52" s="149">
        <v>312</v>
      </c>
      <c r="V52" s="478"/>
      <c r="W52" s="149">
        <v>146</v>
      </c>
      <c r="X52" s="149">
        <v>250</v>
      </c>
      <c r="Y52" s="478"/>
      <c r="Z52" s="149">
        <v>108</v>
      </c>
      <c r="AA52" s="149">
        <v>470</v>
      </c>
      <c r="AB52" s="478"/>
      <c r="AC52" s="149">
        <v>257</v>
      </c>
      <c r="AD52" s="409">
        <f t="shared" si="52"/>
        <v>1519</v>
      </c>
      <c r="AE52" s="410">
        <f t="shared" si="53"/>
        <v>715</v>
      </c>
      <c r="AG52" s="246" t="s">
        <v>54</v>
      </c>
      <c r="AH52" s="149">
        <v>85</v>
      </c>
      <c r="AI52" s="149">
        <v>78</v>
      </c>
      <c r="AJ52" s="149">
        <v>55</v>
      </c>
      <c r="AK52" s="149">
        <v>50</v>
      </c>
      <c r="AL52" s="149">
        <f t="shared" si="48"/>
        <v>268</v>
      </c>
      <c r="AM52" s="149">
        <v>204</v>
      </c>
      <c r="AN52" s="149">
        <v>21</v>
      </c>
      <c r="AO52" s="149">
        <v>225</v>
      </c>
      <c r="AP52" s="162">
        <v>26</v>
      </c>
      <c r="AR52" s="250" t="s">
        <v>54</v>
      </c>
      <c r="AS52" s="47">
        <v>289</v>
      </c>
      <c r="AT52" s="47">
        <v>29</v>
      </c>
      <c r="AU52" s="47">
        <v>19</v>
      </c>
      <c r="AV52" s="47">
        <v>1</v>
      </c>
      <c r="AW52" s="47">
        <v>84</v>
      </c>
      <c r="AX52" s="47">
        <v>8</v>
      </c>
      <c r="AY52" s="149">
        <f t="shared" si="49"/>
        <v>430</v>
      </c>
      <c r="AZ52" s="154">
        <v>182</v>
      </c>
    </row>
    <row r="53" spans="1:52" s="36" customFormat="1" ht="13.35" customHeight="1">
      <c r="A53" s="308" t="s">
        <v>55</v>
      </c>
      <c r="B53" s="408">
        <v>4530</v>
      </c>
      <c r="C53" s="608"/>
      <c r="D53" s="408">
        <v>2273</v>
      </c>
      <c r="E53" s="408">
        <v>3950</v>
      </c>
      <c r="F53" s="608"/>
      <c r="G53" s="408">
        <v>2054</v>
      </c>
      <c r="H53" s="408">
        <v>2560</v>
      </c>
      <c r="I53" s="608"/>
      <c r="J53" s="408">
        <v>1366</v>
      </c>
      <c r="K53" s="408">
        <v>2288</v>
      </c>
      <c r="L53" s="608"/>
      <c r="M53" s="408">
        <v>1214</v>
      </c>
      <c r="N53" s="401">
        <f t="shared" si="50"/>
        <v>13328</v>
      </c>
      <c r="O53" s="402">
        <f t="shared" si="51"/>
        <v>6907</v>
      </c>
      <c r="Q53" s="308" t="s">
        <v>55</v>
      </c>
      <c r="R53" s="149">
        <v>796</v>
      </c>
      <c r="S53" s="478"/>
      <c r="T53" s="149">
        <v>337</v>
      </c>
      <c r="U53" s="149">
        <v>470</v>
      </c>
      <c r="V53" s="478"/>
      <c r="W53" s="149">
        <v>199</v>
      </c>
      <c r="X53" s="149">
        <v>277</v>
      </c>
      <c r="Y53" s="478"/>
      <c r="Z53" s="149">
        <v>145</v>
      </c>
      <c r="AA53" s="149">
        <v>499</v>
      </c>
      <c r="AB53" s="478"/>
      <c r="AC53" s="149">
        <v>269</v>
      </c>
      <c r="AD53" s="409">
        <f t="shared" si="52"/>
        <v>2042</v>
      </c>
      <c r="AE53" s="410">
        <f t="shared" si="53"/>
        <v>950</v>
      </c>
      <c r="AG53" s="246" t="s">
        <v>55</v>
      </c>
      <c r="AH53" s="149">
        <v>92</v>
      </c>
      <c r="AI53" s="149">
        <v>79</v>
      </c>
      <c r="AJ53" s="149">
        <v>54</v>
      </c>
      <c r="AK53" s="149">
        <v>55</v>
      </c>
      <c r="AL53" s="149">
        <f t="shared" si="48"/>
        <v>280</v>
      </c>
      <c r="AM53" s="149">
        <v>189</v>
      </c>
      <c r="AN53" s="149">
        <v>30</v>
      </c>
      <c r="AO53" s="149">
        <v>219</v>
      </c>
      <c r="AP53" s="162">
        <v>21</v>
      </c>
      <c r="AR53" s="250" t="s">
        <v>55</v>
      </c>
      <c r="AS53" s="47">
        <v>243</v>
      </c>
      <c r="AT53" s="47">
        <v>46</v>
      </c>
      <c r="AU53" s="47">
        <v>20</v>
      </c>
      <c r="AV53" s="47"/>
      <c r="AW53" s="47">
        <v>137</v>
      </c>
      <c r="AX53" s="47">
        <v>13</v>
      </c>
      <c r="AY53" s="149">
        <f t="shared" si="49"/>
        <v>459</v>
      </c>
      <c r="AZ53" s="154">
        <v>126</v>
      </c>
    </row>
    <row r="54" spans="1:52" s="36" customFormat="1" ht="13.35" customHeight="1">
      <c r="A54" s="308" t="s">
        <v>56</v>
      </c>
      <c r="B54" s="408">
        <v>6207</v>
      </c>
      <c r="C54" s="608"/>
      <c r="D54" s="408">
        <v>3158</v>
      </c>
      <c r="E54" s="408">
        <v>5915</v>
      </c>
      <c r="F54" s="608"/>
      <c r="G54" s="408">
        <v>3110</v>
      </c>
      <c r="H54" s="408">
        <v>4539</v>
      </c>
      <c r="I54" s="608"/>
      <c r="J54" s="408">
        <v>2278</v>
      </c>
      <c r="K54" s="408">
        <v>4260</v>
      </c>
      <c r="L54" s="608"/>
      <c r="M54" s="408">
        <v>2137</v>
      </c>
      <c r="N54" s="401">
        <f t="shared" si="50"/>
        <v>20921</v>
      </c>
      <c r="O54" s="402">
        <f t="shared" si="51"/>
        <v>10683</v>
      </c>
      <c r="Q54" s="308" t="s">
        <v>56</v>
      </c>
      <c r="R54" s="149">
        <v>606</v>
      </c>
      <c r="S54" s="478"/>
      <c r="T54" s="149">
        <v>282</v>
      </c>
      <c r="U54" s="149">
        <v>546</v>
      </c>
      <c r="V54" s="478"/>
      <c r="W54" s="149">
        <v>261</v>
      </c>
      <c r="X54" s="149">
        <v>562</v>
      </c>
      <c r="Y54" s="478"/>
      <c r="Z54" s="149">
        <v>267</v>
      </c>
      <c r="AA54" s="149">
        <v>559</v>
      </c>
      <c r="AB54" s="478"/>
      <c r="AC54" s="149">
        <v>282</v>
      </c>
      <c r="AD54" s="409">
        <f t="shared" si="52"/>
        <v>2273</v>
      </c>
      <c r="AE54" s="410">
        <f t="shared" si="53"/>
        <v>1092</v>
      </c>
      <c r="AG54" s="246" t="s">
        <v>56</v>
      </c>
      <c r="AH54" s="149">
        <v>260</v>
      </c>
      <c r="AI54" s="149">
        <v>214</v>
      </c>
      <c r="AJ54" s="149">
        <v>188</v>
      </c>
      <c r="AK54" s="149">
        <v>186</v>
      </c>
      <c r="AL54" s="149">
        <f t="shared" si="48"/>
        <v>848</v>
      </c>
      <c r="AM54" s="149">
        <v>340</v>
      </c>
      <c r="AN54" s="149">
        <v>144</v>
      </c>
      <c r="AO54" s="149">
        <v>484</v>
      </c>
      <c r="AP54" s="162">
        <v>14</v>
      </c>
      <c r="AR54" s="250" t="s">
        <v>56</v>
      </c>
      <c r="AS54" s="47">
        <v>482</v>
      </c>
      <c r="AT54" s="47">
        <v>44</v>
      </c>
      <c r="AU54" s="47">
        <v>22</v>
      </c>
      <c r="AV54" s="47">
        <v>3</v>
      </c>
      <c r="AW54" s="47">
        <v>74</v>
      </c>
      <c r="AX54" s="47">
        <v>39</v>
      </c>
      <c r="AY54" s="149">
        <f t="shared" si="49"/>
        <v>664</v>
      </c>
      <c r="AZ54" s="154">
        <v>1098</v>
      </c>
    </row>
    <row r="55" spans="1:52" s="36" customFormat="1" ht="13.35" customHeight="1">
      <c r="A55" s="246" t="s">
        <v>57</v>
      </c>
      <c r="B55" s="408">
        <v>4623</v>
      </c>
      <c r="C55" s="608"/>
      <c r="D55" s="408">
        <v>2289</v>
      </c>
      <c r="E55" s="408">
        <v>3805</v>
      </c>
      <c r="F55" s="608"/>
      <c r="G55" s="408">
        <v>1984</v>
      </c>
      <c r="H55" s="408">
        <v>2987</v>
      </c>
      <c r="I55" s="608"/>
      <c r="J55" s="408">
        <v>1557</v>
      </c>
      <c r="K55" s="408">
        <v>2721</v>
      </c>
      <c r="L55" s="608"/>
      <c r="M55" s="408">
        <v>1446</v>
      </c>
      <c r="N55" s="401">
        <f t="shared" si="50"/>
        <v>14136</v>
      </c>
      <c r="O55" s="402">
        <f t="shared" si="51"/>
        <v>7276</v>
      </c>
      <c r="Q55" s="246" t="s">
        <v>57</v>
      </c>
      <c r="R55" s="149">
        <v>709</v>
      </c>
      <c r="S55" s="478"/>
      <c r="T55" s="149">
        <v>315</v>
      </c>
      <c r="U55" s="149">
        <v>330</v>
      </c>
      <c r="V55" s="478"/>
      <c r="W55" s="149">
        <v>146</v>
      </c>
      <c r="X55" s="149">
        <v>274</v>
      </c>
      <c r="Y55" s="478"/>
      <c r="Z55" s="149">
        <v>152</v>
      </c>
      <c r="AA55" s="149">
        <v>696</v>
      </c>
      <c r="AB55" s="478"/>
      <c r="AC55" s="149">
        <v>373</v>
      </c>
      <c r="AD55" s="409">
        <f t="shared" si="52"/>
        <v>2009</v>
      </c>
      <c r="AE55" s="410">
        <f t="shared" si="53"/>
        <v>986</v>
      </c>
      <c r="AG55" s="246" t="s">
        <v>57</v>
      </c>
      <c r="AH55" s="149">
        <v>95</v>
      </c>
      <c r="AI55" s="149">
        <v>80</v>
      </c>
      <c r="AJ55" s="149">
        <v>67</v>
      </c>
      <c r="AK55" s="149">
        <v>63</v>
      </c>
      <c r="AL55" s="149">
        <f t="shared" si="48"/>
        <v>305</v>
      </c>
      <c r="AM55" s="149">
        <v>237</v>
      </c>
      <c r="AN55" s="149">
        <v>50</v>
      </c>
      <c r="AO55" s="149">
        <v>287</v>
      </c>
      <c r="AP55" s="162">
        <v>27</v>
      </c>
      <c r="AR55" s="250" t="s">
        <v>57</v>
      </c>
      <c r="AS55" s="47">
        <v>99</v>
      </c>
      <c r="AT55" s="47">
        <v>83</v>
      </c>
      <c r="AU55" s="47">
        <v>93</v>
      </c>
      <c r="AV55" s="47">
        <v>5</v>
      </c>
      <c r="AW55" s="47">
        <v>174</v>
      </c>
      <c r="AX55" s="47">
        <v>0</v>
      </c>
      <c r="AY55" s="149">
        <f t="shared" si="49"/>
        <v>454</v>
      </c>
      <c r="AZ55" s="154">
        <v>82</v>
      </c>
    </row>
    <row r="56" spans="1:52" s="36" customFormat="1" ht="13.35" customHeight="1">
      <c r="A56" s="247" t="s">
        <v>20</v>
      </c>
      <c r="B56" s="401"/>
      <c r="C56" s="607"/>
      <c r="D56" s="401"/>
      <c r="E56" s="401"/>
      <c r="F56" s="607"/>
      <c r="G56" s="401"/>
      <c r="H56" s="401"/>
      <c r="I56" s="607"/>
      <c r="J56" s="401"/>
      <c r="K56" s="401"/>
      <c r="L56" s="607"/>
      <c r="M56" s="401"/>
      <c r="N56" s="401"/>
      <c r="O56" s="402"/>
      <c r="P56" s="403">
        <f>SUM(P57:P62)</f>
        <v>0</v>
      </c>
      <c r="Q56" s="247" t="s">
        <v>20</v>
      </c>
      <c r="R56" s="401"/>
      <c r="S56" s="607"/>
      <c r="T56" s="401"/>
      <c r="U56" s="401"/>
      <c r="V56" s="607"/>
      <c r="W56" s="401"/>
      <c r="X56" s="401"/>
      <c r="Y56" s="607"/>
      <c r="Z56" s="401"/>
      <c r="AA56" s="401"/>
      <c r="AB56" s="607"/>
      <c r="AC56" s="401"/>
      <c r="AD56" s="401"/>
      <c r="AE56" s="402"/>
      <c r="AF56" s="403">
        <f>SUM(AF57:AF62)</f>
        <v>0</v>
      </c>
      <c r="AG56" s="247" t="s">
        <v>20</v>
      </c>
      <c r="AH56" s="404"/>
      <c r="AI56" s="404"/>
      <c r="AJ56" s="401"/>
      <c r="AK56" s="401"/>
      <c r="AL56" s="149"/>
      <c r="AM56" s="401"/>
      <c r="AN56" s="401"/>
      <c r="AO56" s="401"/>
      <c r="AP56" s="402"/>
      <c r="AQ56" s="403">
        <f>SUM(AQ57:AQ62)</f>
        <v>0</v>
      </c>
      <c r="AR56" s="411" t="s">
        <v>20</v>
      </c>
      <c r="AS56" s="401"/>
      <c r="AT56" s="401"/>
      <c r="AU56" s="401"/>
      <c r="AV56" s="401"/>
      <c r="AW56" s="401"/>
      <c r="AX56" s="401"/>
      <c r="AY56" s="149"/>
      <c r="AZ56" s="127"/>
    </row>
    <row r="57" spans="1:52" s="36" customFormat="1" ht="13.35" customHeight="1">
      <c r="A57" s="246" t="s">
        <v>58</v>
      </c>
      <c r="B57" s="408">
        <v>6067</v>
      </c>
      <c r="C57" s="608"/>
      <c r="D57" s="408">
        <v>2987</v>
      </c>
      <c r="E57" s="408">
        <v>5075</v>
      </c>
      <c r="F57" s="608"/>
      <c r="G57" s="408">
        <v>2477</v>
      </c>
      <c r="H57" s="408">
        <v>3614</v>
      </c>
      <c r="I57" s="608"/>
      <c r="J57" s="408">
        <v>1678</v>
      </c>
      <c r="K57" s="408">
        <v>2983</v>
      </c>
      <c r="L57" s="608"/>
      <c r="M57" s="408">
        <v>1422</v>
      </c>
      <c r="N57" s="401">
        <f t="shared" ref="N57:N62" si="54">+B57+E57+H57+K57</f>
        <v>17739</v>
      </c>
      <c r="O57" s="402">
        <f t="shared" ref="O57:O62" si="55">+D57+G57+J57+M57</f>
        <v>8564</v>
      </c>
      <c r="Q57" s="246" t="s">
        <v>58</v>
      </c>
      <c r="R57" s="149">
        <v>965</v>
      </c>
      <c r="S57" s="478"/>
      <c r="T57" s="149">
        <v>433</v>
      </c>
      <c r="U57" s="149">
        <v>284</v>
      </c>
      <c r="V57" s="478"/>
      <c r="W57" s="149">
        <v>129</v>
      </c>
      <c r="X57" s="149">
        <v>243</v>
      </c>
      <c r="Y57" s="478"/>
      <c r="Z57" s="149">
        <v>110</v>
      </c>
      <c r="AA57" s="149">
        <v>686</v>
      </c>
      <c r="AB57" s="478"/>
      <c r="AC57" s="149">
        <v>308</v>
      </c>
      <c r="AD57" s="409">
        <f t="shared" ref="AD57:AD62" si="56">R57+U57+X57+AA57</f>
        <v>2178</v>
      </c>
      <c r="AE57" s="410">
        <f t="shared" ref="AE57:AE62" si="57">T57+W57+Z57+AC57</f>
        <v>980</v>
      </c>
      <c r="AG57" s="246" t="s">
        <v>58</v>
      </c>
      <c r="AH57" s="149">
        <v>94</v>
      </c>
      <c r="AI57" s="149">
        <v>79</v>
      </c>
      <c r="AJ57" s="149">
        <v>64</v>
      </c>
      <c r="AK57" s="149">
        <v>51</v>
      </c>
      <c r="AL57" s="149">
        <f t="shared" si="48"/>
        <v>288</v>
      </c>
      <c r="AM57" s="149">
        <v>103</v>
      </c>
      <c r="AN57" s="149">
        <v>35</v>
      </c>
      <c r="AO57" s="149">
        <v>138</v>
      </c>
      <c r="AP57" s="162">
        <v>15</v>
      </c>
      <c r="AR57" s="250" t="s">
        <v>58</v>
      </c>
      <c r="AS57" s="47">
        <v>72</v>
      </c>
      <c r="AT57" s="47">
        <v>50</v>
      </c>
      <c r="AU57" s="47">
        <v>30</v>
      </c>
      <c r="AV57" s="47">
        <v>20</v>
      </c>
      <c r="AW57" s="47">
        <v>59</v>
      </c>
      <c r="AX57" s="47">
        <v>2</v>
      </c>
      <c r="AY57" s="149">
        <f>SUM(AS57:AX57)</f>
        <v>233</v>
      </c>
      <c r="AZ57" s="154">
        <v>41</v>
      </c>
    </row>
    <row r="58" spans="1:52" s="36" customFormat="1" ht="13.35" customHeight="1">
      <c r="A58" s="246" t="s">
        <v>59</v>
      </c>
      <c r="B58" s="408">
        <v>3635</v>
      </c>
      <c r="C58" s="608"/>
      <c r="D58" s="408">
        <v>1747</v>
      </c>
      <c r="E58" s="408">
        <v>2804</v>
      </c>
      <c r="F58" s="608"/>
      <c r="G58" s="408">
        <v>1294</v>
      </c>
      <c r="H58" s="408">
        <v>1700</v>
      </c>
      <c r="I58" s="608"/>
      <c r="J58" s="408">
        <v>757</v>
      </c>
      <c r="K58" s="408">
        <v>1343</v>
      </c>
      <c r="L58" s="608"/>
      <c r="M58" s="408">
        <v>564</v>
      </c>
      <c r="N58" s="401">
        <f t="shared" si="54"/>
        <v>9482</v>
      </c>
      <c r="O58" s="402">
        <f t="shared" si="55"/>
        <v>4362</v>
      </c>
      <c r="Q58" s="246" t="s">
        <v>59</v>
      </c>
      <c r="R58" s="149">
        <v>606</v>
      </c>
      <c r="S58" s="478"/>
      <c r="T58" s="149">
        <v>301</v>
      </c>
      <c r="U58" s="149">
        <v>175</v>
      </c>
      <c r="V58" s="478"/>
      <c r="W58" s="149">
        <v>93</v>
      </c>
      <c r="X58" s="149">
        <v>236</v>
      </c>
      <c r="Y58" s="478"/>
      <c r="Z58" s="149">
        <v>95</v>
      </c>
      <c r="AA58" s="149">
        <v>432</v>
      </c>
      <c r="AB58" s="478"/>
      <c r="AC58" s="149">
        <v>196</v>
      </c>
      <c r="AD58" s="409">
        <f t="shared" si="56"/>
        <v>1449</v>
      </c>
      <c r="AE58" s="410">
        <f t="shared" si="57"/>
        <v>685</v>
      </c>
      <c r="AG58" s="246" t="s">
        <v>59</v>
      </c>
      <c r="AH58" s="149">
        <v>20</v>
      </c>
      <c r="AI58" s="149">
        <v>16</v>
      </c>
      <c r="AJ58" s="149">
        <v>11</v>
      </c>
      <c r="AK58" s="149">
        <v>8</v>
      </c>
      <c r="AL58" s="149">
        <f t="shared" si="48"/>
        <v>55</v>
      </c>
      <c r="AM58" s="149">
        <v>61</v>
      </c>
      <c r="AN58" s="149">
        <v>87</v>
      </c>
      <c r="AO58" s="149">
        <v>148</v>
      </c>
      <c r="AP58" s="162">
        <v>14</v>
      </c>
      <c r="AR58" s="250" t="s">
        <v>59</v>
      </c>
      <c r="AS58" s="47">
        <v>27</v>
      </c>
      <c r="AT58" s="47">
        <v>75</v>
      </c>
      <c r="AU58" s="47">
        <v>42</v>
      </c>
      <c r="AV58" s="47">
        <v>15</v>
      </c>
      <c r="AW58" s="47">
        <v>63</v>
      </c>
      <c r="AX58" s="47">
        <v>0</v>
      </c>
      <c r="AY58" s="149">
        <f t="shared" si="49"/>
        <v>222</v>
      </c>
      <c r="AZ58" s="154">
        <v>106</v>
      </c>
    </row>
    <row r="59" spans="1:52" s="36" customFormat="1" ht="13.35" customHeight="1">
      <c r="A59" s="246" t="s">
        <v>60</v>
      </c>
      <c r="B59" s="408">
        <v>3984</v>
      </c>
      <c r="C59" s="608"/>
      <c r="D59" s="408">
        <v>1830</v>
      </c>
      <c r="E59" s="408">
        <v>2649</v>
      </c>
      <c r="F59" s="608"/>
      <c r="G59" s="408">
        <v>1139</v>
      </c>
      <c r="H59" s="408">
        <v>1607</v>
      </c>
      <c r="I59" s="608"/>
      <c r="J59" s="408">
        <v>642</v>
      </c>
      <c r="K59" s="408">
        <v>1590</v>
      </c>
      <c r="L59" s="608"/>
      <c r="M59" s="408">
        <v>631</v>
      </c>
      <c r="N59" s="401">
        <f t="shared" si="54"/>
        <v>9830</v>
      </c>
      <c r="O59" s="402">
        <f t="shared" si="55"/>
        <v>4242</v>
      </c>
      <c r="Q59" s="246" t="s">
        <v>60</v>
      </c>
      <c r="R59" s="149">
        <v>956</v>
      </c>
      <c r="S59" s="478"/>
      <c r="T59" s="149">
        <v>393</v>
      </c>
      <c r="U59" s="149">
        <v>303</v>
      </c>
      <c r="V59" s="478"/>
      <c r="W59" s="149">
        <v>144</v>
      </c>
      <c r="X59" s="149">
        <v>240</v>
      </c>
      <c r="Y59" s="478"/>
      <c r="Z59" s="149">
        <v>123</v>
      </c>
      <c r="AA59" s="149">
        <v>450</v>
      </c>
      <c r="AB59" s="478"/>
      <c r="AC59" s="149">
        <v>181</v>
      </c>
      <c r="AD59" s="409">
        <f t="shared" si="56"/>
        <v>1949</v>
      </c>
      <c r="AE59" s="410">
        <f t="shared" si="57"/>
        <v>841</v>
      </c>
      <c r="AG59" s="246" t="s">
        <v>60</v>
      </c>
      <c r="AH59" s="149">
        <v>59</v>
      </c>
      <c r="AI59" s="149">
        <v>42</v>
      </c>
      <c r="AJ59" s="149">
        <v>28</v>
      </c>
      <c r="AK59" s="149">
        <v>28</v>
      </c>
      <c r="AL59" s="149">
        <f t="shared" si="48"/>
        <v>157</v>
      </c>
      <c r="AM59" s="149">
        <v>100</v>
      </c>
      <c r="AN59" s="149">
        <v>18</v>
      </c>
      <c r="AO59" s="149">
        <v>118</v>
      </c>
      <c r="AP59" s="162">
        <v>15</v>
      </c>
      <c r="AR59" s="250" t="s">
        <v>60</v>
      </c>
      <c r="AS59" s="47">
        <v>61</v>
      </c>
      <c r="AT59" s="47">
        <v>38</v>
      </c>
      <c r="AU59" s="47">
        <v>28</v>
      </c>
      <c r="AV59" s="47">
        <v>2</v>
      </c>
      <c r="AW59" s="47">
        <v>96</v>
      </c>
      <c r="AX59" s="47">
        <v>0</v>
      </c>
      <c r="AY59" s="149">
        <f t="shared" si="49"/>
        <v>225</v>
      </c>
      <c r="AZ59" s="154">
        <v>32</v>
      </c>
    </row>
    <row r="60" spans="1:52" s="36" customFormat="1" ht="13.35" customHeight="1">
      <c r="A60" s="246" t="s">
        <v>61</v>
      </c>
      <c r="B60" s="408">
        <v>1321</v>
      </c>
      <c r="C60" s="608"/>
      <c r="D60" s="408">
        <v>674</v>
      </c>
      <c r="E60" s="408">
        <v>940</v>
      </c>
      <c r="F60" s="608"/>
      <c r="G60" s="408">
        <v>499</v>
      </c>
      <c r="H60" s="408">
        <v>428</v>
      </c>
      <c r="I60" s="608"/>
      <c r="J60" s="408">
        <v>225</v>
      </c>
      <c r="K60" s="408">
        <v>423</v>
      </c>
      <c r="L60" s="608"/>
      <c r="M60" s="408">
        <v>198</v>
      </c>
      <c r="N60" s="401">
        <f t="shared" si="54"/>
        <v>3112</v>
      </c>
      <c r="O60" s="402">
        <f t="shared" si="55"/>
        <v>1596</v>
      </c>
      <c r="Q60" s="246" t="s">
        <v>61</v>
      </c>
      <c r="R60" s="149">
        <v>483</v>
      </c>
      <c r="S60" s="478"/>
      <c r="T60" s="149">
        <v>239</v>
      </c>
      <c r="U60" s="149">
        <v>192</v>
      </c>
      <c r="V60" s="478"/>
      <c r="W60" s="149">
        <v>111</v>
      </c>
      <c r="X60" s="149">
        <v>84</v>
      </c>
      <c r="Y60" s="478"/>
      <c r="Z60" s="149">
        <v>47</v>
      </c>
      <c r="AA60" s="149">
        <v>106</v>
      </c>
      <c r="AB60" s="478"/>
      <c r="AC60" s="149">
        <v>47</v>
      </c>
      <c r="AD60" s="409">
        <f t="shared" si="56"/>
        <v>865</v>
      </c>
      <c r="AE60" s="410">
        <f t="shared" si="57"/>
        <v>444</v>
      </c>
      <c r="AG60" s="246" t="s">
        <v>61</v>
      </c>
      <c r="AH60" s="149">
        <v>23</v>
      </c>
      <c r="AI60" s="149">
        <v>15</v>
      </c>
      <c r="AJ60" s="149">
        <v>7</v>
      </c>
      <c r="AK60" s="149">
        <v>8</v>
      </c>
      <c r="AL60" s="149">
        <f t="shared" si="48"/>
        <v>53</v>
      </c>
      <c r="AM60" s="149">
        <v>33</v>
      </c>
      <c r="AN60" s="149">
        <v>11</v>
      </c>
      <c r="AO60" s="149">
        <v>44</v>
      </c>
      <c r="AP60" s="162">
        <v>4</v>
      </c>
      <c r="AR60" s="250" t="s">
        <v>61</v>
      </c>
      <c r="AS60" s="47">
        <v>10</v>
      </c>
      <c r="AT60" s="47">
        <v>19</v>
      </c>
      <c r="AU60" s="47">
        <v>6</v>
      </c>
      <c r="AV60" s="47"/>
      <c r="AW60" s="47">
        <v>6</v>
      </c>
      <c r="AX60" s="47">
        <v>5</v>
      </c>
      <c r="AY60" s="149">
        <f t="shared" si="49"/>
        <v>46</v>
      </c>
      <c r="AZ60" s="154">
        <v>7</v>
      </c>
    </row>
    <row r="61" spans="1:52" s="36" customFormat="1" ht="13.35" customHeight="1">
      <c r="A61" s="246" t="s">
        <v>62</v>
      </c>
      <c r="B61" s="408">
        <v>3170</v>
      </c>
      <c r="C61" s="608"/>
      <c r="D61" s="408">
        <v>1467</v>
      </c>
      <c r="E61" s="408">
        <v>2251</v>
      </c>
      <c r="F61" s="608"/>
      <c r="G61" s="408">
        <v>1016</v>
      </c>
      <c r="H61" s="408">
        <v>974</v>
      </c>
      <c r="I61" s="608"/>
      <c r="J61" s="408">
        <v>412</v>
      </c>
      <c r="K61" s="408">
        <v>916</v>
      </c>
      <c r="L61" s="608"/>
      <c r="M61" s="408">
        <v>426</v>
      </c>
      <c r="N61" s="401">
        <f t="shared" si="54"/>
        <v>7311</v>
      </c>
      <c r="O61" s="402">
        <f t="shared" si="55"/>
        <v>3321</v>
      </c>
      <c r="Q61" s="246" t="s">
        <v>62</v>
      </c>
      <c r="R61" s="149">
        <v>625</v>
      </c>
      <c r="S61" s="478"/>
      <c r="T61" s="149">
        <v>266</v>
      </c>
      <c r="U61" s="149">
        <v>127</v>
      </c>
      <c r="V61" s="478"/>
      <c r="W61" s="149">
        <v>56</v>
      </c>
      <c r="X61" s="149">
        <v>89</v>
      </c>
      <c r="Y61" s="478"/>
      <c r="Z61" s="149">
        <v>36</v>
      </c>
      <c r="AA61" s="149">
        <v>190</v>
      </c>
      <c r="AB61" s="478"/>
      <c r="AC61" s="149">
        <v>90</v>
      </c>
      <c r="AD61" s="409">
        <f t="shared" si="56"/>
        <v>1031</v>
      </c>
      <c r="AE61" s="410">
        <f t="shared" si="57"/>
        <v>448</v>
      </c>
      <c r="AG61" s="246" t="s">
        <v>62</v>
      </c>
      <c r="AH61" s="149">
        <v>63</v>
      </c>
      <c r="AI61" s="149">
        <v>47</v>
      </c>
      <c r="AJ61" s="149">
        <v>19</v>
      </c>
      <c r="AK61" s="149">
        <v>20</v>
      </c>
      <c r="AL61" s="149">
        <f t="shared" si="48"/>
        <v>149</v>
      </c>
      <c r="AM61" s="149">
        <v>72</v>
      </c>
      <c r="AN61" s="149">
        <v>66</v>
      </c>
      <c r="AO61" s="149">
        <v>138</v>
      </c>
      <c r="AP61" s="162">
        <v>25</v>
      </c>
      <c r="AR61" s="250" t="s">
        <v>62</v>
      </c>
      <c r="AS61" s="47">
        <v>13</v>
      </c>
      <c r="AT61" s="47">
        <v>36</v>
      </c>
      <c r="AU61" s="47">
        <v>29</v>
      </c>
      <c r="AV61" s="47">
        <v>1</v>
      </c>
      <c r="AW61" s="47">
        <v>60</v>
      </c>
      <c r="AX61" s="47">
        <v>0</v>
      </c>
      <c r="AY61" s="149">
        <f t="shared" si="49"/>
        <v>139</v>
      </c>
      <c r="AZ61" s="154">
        <v>18</v>
      </c>
    </row>
    <row r="62" spans="1:52" s="36" customFormat="1" ht="13.35" customHeight="1">
      <c r="A62" s="246" t="s">
        <v>63</v>
      </c>
      <c r="B62" s="408">
        <v>3494</v>
      </c>
      <c r="C62" s="608"/>
      <c r="D62" s="408">
        <v>1719</v>
      </c>
      <c r="E62" s="408">
        <v>2509</v>
      </c>
      <c r="F62" s="608"/>
      <c r="G62" s="408">
        <v>1246</v>
      </c>
      <c r="H62" s="408">
        <v>1612</v>
      </c>
      <c r="I62" s="608"/>
      <c r="J62" s="408">
        <v>706</v>
      </c>
      <c r="K62" s="408">
        <v>1493</v>
      </c>
      <c r="L62" s="608"/>
      <c r="M62" s="408">
        <v>676</v>
      </c>
      <c r="N62" s="401">
        <f t="shared" si="54"/>
        <v>9108</v>
      </c>
      <c r="O62" s="402">
        <f t="shared" si="55"/>
        <v>4347</v>
      </c>
      <c r="Q62" s="246" t="s">
        <v>63</v>
      </c>
      <c r="R62" s="149">
        <v>857</v>
      </c>
      <c r="S62" s="478"/>
      <c r="T62" s="149">
        <v>403</v>
      </c>
      <c r="U62" s="149">
        <v>239</v>
      </c>
      <c r="V62" s="478"/>
      <c r="W62" s="149">
        <v>90</v>
      </c>
      <c r="X62" s="149">
        <v>162</v>
      </c>
      <c r="Y62" s="478"/>
      <c r="Z62" s="149">
        <v>72</v>
      </c>
      <c r="AA62" s="149">
        <v>280</v>
      </c>
      <c r="AB62" s="478"/>
      <c r="AC62" s="149">
        <v>103</v>
      </c>
      <c r="AD62" s="409">
        <f t="shared" si="56"/>
        <v>1538</v>
      </c>
      <c r="AE62" s="410">
        <f t="shared" si="57"/>
        <v>668</v>
      </c>
      <c r="AG62" s="246" t="s">
        <v>63</v>
      </c>
      <c r="AH62" s="149">
        <v>65</v>
      </c>
      <c r="AI62" s="149">
        <v>43</v>
      </c>
      <c r="AJ62" s="149">
        <v>34</v>
      </c>
      <c r="AK62" s="149">
        <v>27</v>
      </c>
      <c r="AL62" s="149">
        <f t="shared" si="48"/>
        <v>169</v>
      </c>
      <c r="AM62" s="149">
        <v>72</v>
      </c>
      <c r="AN62" s="149">
        <v>42</v>
      </c>
      <c r="AO62" s="149">
        <v>114</v>
      </c>
      <c r="AP62" s="162">
        <v>10</v>
      </c>
      <c r="AR62" s="250" t="s">
        <v>63</v>
      </c>
      <c r="AS62" s="47">
        <v>14</v>
      </c>
      <c r="AT62" s="47">
        <v>85</v>
      </c>
      <c r="AU62" s="47">
        <v>39</v>
      </c>
      <c r="AV62" s="47">
        <v>25</v>
      </c>
      <c r="AW62" s="47">
        <v>82</v>
      </c>
      <c r="AX62" s="47">
        <v>0</v>
      </c>
      <c r="AY62" s="149">
        <f t="shared" si="49"/>
        <v>245</v>
      </c>
      <c r="AZ62" s="154">
        <v>33</v>
      </c>
    </row>
    <row r="63" spans="1:52" s="36" customFormat="1" ht="13.35" customHeight="1">
      <c r="A63" s="247" t="s">
        <v>21</v>
      </c>
      <c r="B63" s="401">
        <f>+B57-R57</f>
        <v>5102</v>
      </c>
      <c r="C63" s="607"/>
      <c r="D63" s="401">
        <f>+D57-T57</f>
        <v>2554</v>
      </c>
      <c r="E63" s="401"/>
      <c r="F63" s="607"/>
      <c r="G63" s="401"/>
      <c r="H63" s="401"/>
      <c r="I63" s="607"/>
      <c r="J63" s="401"/>
      <c r="K63" s="401"/>
      <c r="L63" s="607"/>
      <c r="M63" s="401"/>
      <c r="N63" s="401"/>
      <c r="O63" s="402"/>
      <c r="P63" s="403">
        <f>SUM(P64:P66)</f>
        <v>0</v>
      </c>
      <c r="Q63" s="247" t="s">
        <v>21</v>
      </c>
      <c r="R63" s="401"/>
      <c r="S63" s="607"/>
      <c r="T63" s="401"/>
      <c r="U63" s="401"/>
      <c r="V63" s="607"/>
      <c r="W63" s="401"/>
      <c r="X63" s="401"/>
      <c r="Y63" s="607"/>
      <c r="Z63" s="401"/>
      <c r="AA63" s="401"/>
      <c r="AB63" s="607"/>
      <c r="AC63" s="401"/>
      <c r="AD63" s="401"/>
      <c r="AE63" s="402"/>
      <c r="AF63" s="403">
        <f>SUM(AF64:AF66)</f>
        <v>0</v>
      </c>
      <c r="AG63" s="247" t="s">
        <v>21</v>
      </c>
      <c r="AH63" s="401"/>
      <c r="AI63" s="401"/>
      <c r="AJ63" s="401"/>
      <c r="AK63" s="401"/>
      <c r="AL63" s="149"/>
      <c r="AM63" s="401"/>
      <c r="AN63" s="401"/>
      <c r="AO63" s="401"/>
      <c r="AP63" s="402"/>
      <c r="AQ63" s="403">
        <f>SUM(AQ64:AQ66)</f>
        <v>0</v>
      </c>
      <c r="AR63" s="411" t="s">
        <v>21</v>
      </c>
      <c r="AS63" s="401"/>
      <c r="AT63" s="401"/>
      <c r="AU63" s="401"/>
      <c r="AV63" s="401"/>
      <c r="AW63" s="401"/>
      <c r="AX63" s="401"/>
      <c r="AY63" s="149"/>
      <c r="AZ63" s="127"/>
    </row>
    <row r="64" spans="1:52" s="36" customFormat="1" ht="13.35" customHeight="1">
      <c r="A64" s="246" t="s">
        <v>64</v>
      </c>
      <c r="B64" s="412">
        <v>1915</v>
      </c>
      <c r="C64" s="609"/>
      <c r="D64" s="412">
        <v>1003</v>
      </c>
      <c r="E64" s="412">
        <v>1376</v>
      </c>
      <c r="F64" s="609"/>
      <c r="G64" s="412">
        <v>633</v>
      </c>
      <c r="H64" s="412">
        <v>907</v>
      </c>
      <c r="I64" s="609"/>
      <c r="J64" s="412">
        <v>417</v>
      </c>
      <c r="K64" s="412">
        <v>456</v>
      </c>
      <c r="L64" s="609"/>
      <c r="M64" s="412">
        <v>189</v>
      </c>
      <c r="N64" s="401">
        <f>+B64+E64+H64+K64</f>
        <v>4654</v>
      </c>
      <c r="O64" s="402">
        <f>+D64+G64+J64+M64</f>
        <v>2242</v>
      </c>
      <c r="Q64" s="246" t="s">
        <v>64</v>
      </c>
      <c r="R64" s="129">
        <v>307</v>
      </c>
      <c r="S64" s="610"/>
      <c r="T64" s="129">
        <v>143</v>
      </c>
      <c r="U64" s="129">
        <v>38</v>
      </c>
      <c r="V64" s="610"/>
      <c r="W64" s="129">
        <v>18</v>
      </c>
      <c r="X64" s="129">
        <v>102</v>
      </c>
      <c r="Y64" s="610"/>
      <c r="Z64" s="129">
        <v>37</v>
      </c>
      <c r="AA64" s="129">
        <v>141</v>
      </c>
      <c r="AB64" s="610"/>
      <c r="AC64" s="129">
        <v>44</v>
      </c>
      <c r="AD64" s="409">
        <f>R64+U64+X64+AA64</f>
        <v>588</v>
      </c>
      <c r="AE64" s="410">
        <f>T64+W64+Z64+AC64</f>
        <v>242</v>
      </c>
      <c r="AG64" s="246" t="s">
        <v>64</v>
      </c>
      <c r="AH64" s="149">
        <v>27</v>
      </c>
      <c r="AI64" s="149">
        <v>16</v>
      </c>
      <c r="AJ64" s="149">
        <v>10</v>
      </c>
      <c r="AK64" s="149">
        <v>9</v>
      </c>
      <c r="AL64" s="149">
        <f t="shared" si="48"/>
        <v>62</v>
      </c>
      <c r="AM64" s="149">
        <v>46</v>
      </c>
      <c r="AN64" s="149">
        <v>10</v>
      </c>
      <c r="AO64" s="149">
        <v>56</v>
      </c>
      <c r="AP64" s="162">
        <v>20</v>
      </c>
      <c r="AR64" s="250" t="s">
        <v>64</v>
      </c>
      <c r="AS64" s="47">
        <v>18</v>
      </c>
      <c r="AT64" s="47">
        <v>25</v>
      </c>
      <c r="AU64" s="47">
        <v>1</v>
      </c>
      <c r="AV64" s="47">
        <v>2</v>
      </c>
      <c r="AW64" s="47">
        <v>45</v>
      </c>
      <c r="AX64" s="47">
        <v>1</v>
      </c>
      <c r="AY64" s="149">
        <f t="shared" si="49"/>
        <v>92</v>
      </c>
      <c r="AZ64" s="154">
        <v>21</v>
      </c>
    </row>
    <row r="65" spans="1:52" s="36" customFormat="1" ht="13.35" customHeight="1">
      <c r="A65" s="246" t="s">
        <v>65</v>
      </c>
      <c r="B65" s="408">
        <v>585</v>
      </c>
      <c r="C65" s="608"/>
      <c r="D65" s="408">
        <v>274</v>
      </c>
      <c r="E65" s="408">
        <v>516</v>
      </c>
      <c r="F65" s="608"/>
      <c r="G65" s="408">
        <v>200</v>
      </c>
      <c r="H65" s="408">
        <v>181</v>
      </c>
      <c r="I65" s="608"/>
      <c r="J65" s="408">
        <v>74</v>
      </c>
      <c r="K65" s="408">
        <v>169</v>
      </c>
      <c r="L65" s="608"/>
      <c r="M65" s="408">
        <v>43</v>
      </c>
      <c r="N65" s="401">
        <f>+B65+E65+H65+K65</f>
        <v>1451</v>
      </c>
      <c r="O65" s="402">
        <f>+D65+G65+J65+M65</f>
        <v>591</v>
      </c>
      <c r="Q65" s="246" t="s">
        <v>65</v>
      </c>
      <c r="R65" s="149">
        <v>54</v>
      </c>
      <c r="S65" s="478"/>
      <c r="T65" s="149">
        <v>21</v>
      </c>
      <c r="U65" s="149">
        <v>50</v>
      </c>
      <c r="V65" s="478"/>
      <c r="W65" s="149">
        <v>17</v>
      </c>
      <c r="X65" s="149">
        <v>14</v>
      </c>
      <c r="Y65" s="478"/>
      <c r="Z65" s="149">
        <v>2</v>
      </c>
      <c r="AA65" s="149">
        <v>24</v>
      </c>
      <c r="AB65" s="478"/>
      <c r="AC65" s="149">
        <v>6</v>
      </c>
      <c r="AD65" s="409">
        <f>R65+U65+X65+AA65</f>
        <v>142</v>
      </c>
      <c r="AE65" s="410">
        <f>T65+W65+Z65+AC65</f>
        <v>46</v>
      </c>
      <c r="AG65" s="246" t="s">
        <v>65</v>
      </c>
      <c r="AH65" s="149">
        <v>12</v>
      </c>
      <c r="AI65" s="149">
        <v>10</v>
      </c>
      <c r="AJ65" s="149">
        <v>5</v>
      </c>
      <c r="AK65" s="149">
        <v>5</v>
      </c>
      <c r="AL65" s="149">
        <f t="shared" si="48"/>
        <v>32</v>
      </c>
      <c r="AM65" s="149">
        <v>30</v>
      </c>
      <c r="AN65" s="149">
        <v>1</v>
      </c>
      <c r="AO65" s="149">
        <v>31</v>
      </c>
      <c r="AP65" s="162">
        <v>5</v>
      </c>
      <c r="AR65" s="250" t="s">
        <v>65</v>
      </c>
      <c r="AS65" s="47">
        <v>28</v>
      </c>
      <c r="AT65" s="47">
        <v>4</v>
      </c>
      <c r="AU65" s="47"/>
      <c r="AV65" s="47"/>
      <c r="AW65" s="47">
        <v>5</v>
      </c>
      <c r="AX65" s="47">
        <v>10</v>
      </c>
      <c r="AY65" s="149">
        <f t="shared" si="49"/>
        <v>47</v>
      </c>
      <c r="AZ65" s="154">
        <v>20</v>
      </c>
    </row>
    <row r="66" spans="1:52" s="36" customFormat="1" ht="13.35" customHeight="1">
      <c r="A66" s="246" t="s">
        <v>66</v>
      </c>
      <c r="B66" s="408">
        <v>518</v>
      </c>
      <c r="C66" s="608"/>
      <c r="D66" s="408">
        <v>330</v>
      </c>
      <c r="E66" s="408">
        <v>320</v>
      </c>
      <c r="F66" s="608"/>
      <c r="G66" s="408">
        <v>197</v>
      </c>
      <c r="H66" s="408">
        <v>211</v>
      </c>
      <c r="I66" s="608"/>
      <c r="J66" s="408">
        <v>106</v>
      </c>
      <c r="K66" s="408">
        <v>153</v>
      </c>
      <c r="L66" s="608"/>
      <c r="M66" s="408">
        <v>67</v>
      </c>
      <c r="N66" s="401">
        <f>+B66+E66+H66+K66</f>
        <v>1202</v>
      </c>
      <c r="O66" s="402">
        <f>+D66+G66+J66+M66</f>
        <v>700</v>
      </c>
      <c r="Q66" s="246" t="s">
        <v>66</v>
      </c>
      <c r="R66" s="149">
        <v>109</v>
      </c>
      <c r="S66" s="478"/>
      <c r="T66" s="149">
        <v>68</v>
      </c>
      <c r="U66" s="149">
        <v>107</v>
      </c>
      <c r="V66" s="478"/>
      <c r="W66" s="149">
        <v>67</v>
      </c>
      <c r="X66" s="149">
        <v>79</v>
      </c>
      <c r="Y66" s="478"/>
      <c r="Z66" s="149">
        <v>41</v>
      </c>
      <c r="AA66" s="149">
        <v>59</v>
      </c>
      <c r="AB66" s="478"/>
      <c r="AC66" s="149">
        <v>32</v>
      </c>
      <c r="AD66" s="409">
        <f>R66+U66+X66+AA66</f>
        <v>354</v>
      </c>
      <c r="AE66" s="410">
        <f>T66+W66+Z66+AC66</f>
        <v>208</v>
      </c>
      <c r="AG66" s="246" t="s">
        <v>66</v>
      </c>
      <c r="AH66" s="149">
        <v>6</v>
      </c>
      <c r="AI66" s="149">
        <v>4</v>
      </c>
      <c r="AJ66" s="149">
        <v>4</v>
      </c>
      <c r="AK66" s="149">
        <v>3</v>
      </c>
      <c r="AL66" s="149">
        <f t="shared" si="48"/>
        <v>17</v>
      </c>
      <c r="AM66" s="149">
        <v>7</v>
      </c>
      <c r="AN66" s="149">
        <v>3</v>
      </c>
      <c r="AO66" s="149">
        <v>10</v>
      </c>
      <c r="AP66" s="162">
        <v>3</v>
      </c>
      <c r="AR66" s="250" t="s">
        <v>66</v>
      </c>
      <c r="AS66" s="47">
        <v>2</v>
      </c>
      <c r="AT66" s="47">
        <v>14</v>
      </c>
      <c r="AU66" s="47"/>
      <c r="AV66" s="47">
        <v>2</v>
      </c>
      <c r="AW66" s="47">
        <v>9</v>
      </c>
      <c r="AX66" s="47">
        <v>0</v>
      </c>
      <c r="AY66" s="149">
        <f t="shared" si="49"/>
        <v>27</v>
      </c>
      <c r="AZ66" s="154">
        <v>12</v>
      </c>
    </row>
    <row r="67" spans="1:52" s="36" customFormat="1" ht="13.35" customHeight="1" thickBot="1">
      <c r="A67" s="248" t="s">
        <v>67</v>
      </c>
      <c r="B67" s="146">
        <v>1549</v>
      </c>
      <c r="C67" s="146"/>
      <c r="D67" s="146">
        <v>899</v>
      </c>
      <c r="E67" s="146">
        <v>720</v>
      </c>
      <c r="F67" s="146"/>
      <c r="G67" s="146">
        <v>375</v>
      </c>
      <c r="H67" s="146">
        <v>585</v>
      </c>
      <c r="I67" s="146"/>
      <c r="J67" s="146">
        <v>308</v>
      </c>
      <c r="K67" s="146">
        <v>746</v>
      </c>
      <c r="L67" s="146"/>
      <c r="M67" s="146">
        <v>359</v>
      </c>
      <c r="N67" s="413">
        <f t="shared" ref="N67" si="58">+B67+E67+H67+K67</f>
        <v>3600</v>
      </c>
      <c r="O67" s="414">
        <f t="shared" ref="O67" si="59">+D67+G67+J67+M67</f>
        <v>1941</v>
      </c>
      <c r="Q67" s="248" t="s">
        <v>67</v>
      </c>
      <c r="R67" s="146">
        <v>480</v>
      </c>
      <c r="S67" s="146"/>
      <c r="T67" s="146">
        <v>268</v>
      </c>
      <c r="U67" s="146">
        <v>85</v>
      </c>
      <c r="V67" s="146"/>
      <c r="W67" s="146">
        <v>48</v>
      </c>
      <c r="X67" s="146">
        <v>42</v>
      </c>
      <c r="Y67" s="146"/>
      <c r="Z67" s="146">
        <v>24</v>
      </c>
      <c r="AA67" s="146">
        <v>303</v>
      </c>
      <c r="AB67" s="146"/>
      <c r="AC67" s="146">
        <v>132</v>
      </c>
      <c r="AD67" s="146">
        <v>910</v>
      </c>
      <c r="AE67" s="155">
        <v>472</v>
      </c>
      <c r="AG67" s="248" t="s">
        <v>67</v>
      </c>
      <c r="AH67" s="146">
        <v>25</v>
      </c>
      <c r="AI67" s="146">
        <v>13</v>
      </c>
      <c r="AJ67" s="146">
        <v>10</v>
      </c>
      <c r="AK67" s="146">
        <v>13</v>
      </c>
      <c r="AL67" s="254">
        <f t="shared" si="48"/>
        <v>61</v>
      </c>
      <c r="AM67" s="146">
        <v>23</v>
      </c>
      <c r="AN67" s="146">
        <v>13</v>
      </c>
      <c r="AO67" s="146">
        <v>36</v>
      </c>
      <c r="AP67" s="155">
        <v>7</v>
      </c>
      <c r="AR67" s="255" t="s">
        <v>67</v>
      </c>
      <c r="AS67" s="146">
        <v>5</v>
      </c>
      <c r="AT67" s="146">
        <v>28</v>
      </c>
      <c r="AU67" s="146"/>
      <c r="AV67" s="146">
        <v>1</v>
      </c>
      <c r="AW67" s="146">
        <v>22</v>
      </c>
      <c r="AX67" s="146">
        <v>4</v>
      </c>
      <c r="AY67" s="254">
        <f t="shared" si="49"/>
        <v>60</v>
      </c>
      <c r="AZ67" s="155">
        <v>19</v>
      </c>
    </row>
    <row r="68" spans="1:52" s="397" customFormat="1" ht="13.8">
      <c r="A68" s="732" t="s">
        <v>427</v>
      </c>
      <c r="B68" s="732"/>
      <c r="C68" s="732"/>
      <c r="D68" s="732"/>
      <c r="E68" s="732"/>
      <c r="F68" s="732"/>
      <c r="G68" s="732"/>
      <c r="H68" s="732"/>
      <c r="I68" s="732"/>
      <c r="J68" s="732"/>
      <c r="K68" s="732"/>
      <c r="L68" s="732"/>
      <c r="M68" s="732"/>
      <c r="N68" s="732"/>
      <c r="O68" s="732"/>
      <c r="Q68" s="672" t="s">
        <v>430</v>
      </c>
      <c r="R68" s="672"/>
      <c r="S68" s="672"/>
      <c r="T68" s="672"/>
      <c r="U68" s="672"/>
      <c r="V68" s="672"/>
      <c r="W68" s="672"/>
      <c r="X68" s="672"/>
      <c r="Y68" s="672"/>
      <c r="Z68" s="672"/>
      <c r="AA68" s="672"/>
      <c r="AB68" s="672"/>
      <c r="AC68" s="672"/>
      <c r="AD68" s="672"/>
      <c r="AE68" s="672"/>
      <c r="AG68" s="672" t="s">
        <v>432</v>
      </c>
      <c r="AH68" s="672"/>
      <c r="AI68" s="672"/>
      <c r="AJ68" s="672"/>
      <c r="AK68" s="672"/>
      <c r="AL68" s="672"/>
      <c r="AM68" s="672"/>
      <c r="AN68" s="672"/>
      <c r="AO68" s="672"/>
      <c r="AP68" s="672"/>
      <c r="AR68" s="672" t="s">
        <v>435</v>
      </c>
      <c r="AS68" s="672"/>
      <c r="AT68" s="672"/>
      <c r="AU68" s="672"/>
      <c r="AV68" s="672"/>
      <c r="AW68" s="672"/>
      <c r="AX68" s="672"/>
      <c r="AY68" s="672"/>
      <c r="AZ68" s="672"/>
    </row>
    <row r="69" spans="1:52" s="397" customFormat="1" ht="13.8">
      <c r="A69" s="732" t="s">
        <v>207</v>
      </c>
      <c r="B69" s="732"/>
      <c r="C69" s="732"/>
      <c r="D69" s="732"/>
      <c r="E69" s="732"/>
      <c r="F69" s="732"/>
      <c r="G69" s="732"/>
      <c r="H69" s="732"/>
      <c r="I69" s="732"/>
      <c r="J69" s="732"/>
      <c r="K69" s="732"/>
      <c r="L69" s="732"/>
      <c r="M69" s="732"/>
      <c r="N69" s="732"/>
      <c r="O69" s="732"/>
      <c r="Q69" s="672" t="s">
        <v>207</v>
      </c>
      <c r="R69" s="672"/>
      <c r="S69" s="672"/>
      <c r="T69" s="672"/>
      <c r="U69" s="672"/>
      <c r="V69" s="672"/>
      <c r="W69" s="672"/>
      <c r="X69" s="672"/>
      <c r="Y69" s="672"/>
      <c r="Z69" s="672"/>
      <c r="AA69" s="672"/>
      <c r="AB69" s="672"/>
      <c r="AC69" s="672"/>
      <c r="AD69" s="672"/>
      <c r="AE69" s="672"/>
      <c r="AG69" s="672" t="s">
        <v>207</v>
      </c>
      <c r="AH69" s="672"/>
      <c r="AI69" s="672"/>
      <c r="AJ69" s="672"/>
      <c r="AK69" s="672"/>
      <c r="AL69" s="672"/>
      <c r="AM69" s="672"/>
      <c r="AN69" s="672"/>
      <c r="AO69" s="672"/>
      <c r="AP69" s="672"/>
      <c r="AR69" s="672" t="s">
        <v>207</v>
      </c>
      <c r="AS69" s="672"/>
      <c r="AT69" s="672"/>
      <c r="AU69" s="672"/>
      <c r="AV69" s="672"/>
      <c r="AW69" s="672"/>
      <c r="AX69" s="672"/>
      <c r="AY69" s="672"/>
      <c r="AZ69" s="672"/>
    </row>
    <row r="70" spans="1:52" s="397" customFormat="1" ht="2.25" customHeight="1" thickBot="1">
      <c r="A70" s="415"/>
      <c r="B70" s="415"/>
      <c r="C70" s="575"/>
      <c r="D70" s="415"/>
      <c r="E70" s="415"/>
      <c r="F70" s="575"/>
      <c r="G70" s="415"/>
      <c r="H70" s="415"/>
      <c r="I70" s="575"/>
      <c r="J70" s="415"/>
      <c r="K70" s="415"/>
      <c r="L70" s="575"/>
      <c r="M70" s="415"/>
      <c r="N70" s="415"/>
      <c r="O70" s="415"/>
      <c r="Q70" s="361"/>
      <c r="R70" s="361"/>
      <c r="S70" s="573"/>
      <c r="T70" s="361"/>
      <c r="U70" s="361"/>
      <c r="V70" s="573"/>
      <c r="W70" s="361"/>
      <c r="X70" s="361"/>
      <c r="Y70" s="573"/>
      <c r="Z70" s="361"/>
      <c r="AA70" s="361"/>
      <c r="AB70" s="573"/>
      <c r="AC70" s="361"/>
      <c r="AD70" s="361"/>
      <c r="AE70" s="361"/>
      <c r="AG70" s="361"/>
      <c r="AH70" s="361"/>
      <c r="AI70" s="361"/>
      <c r="AJ70" s="361"/>
      <c r="AK70" s="361"/>
      <c r="AL70" s="361"/>
      <c r="AM70" s="361"/>
      <c r="AN70" s="361"/>
      <c r="AO70" s="361"/>
      <c r="AP70" s="361"/>
      <c r="AR70" s="361"/>
      <c r="AS70" s="361"/>
      <c r="AT70" s="361"/>
      <c r="AU70" s="361"/>
      <c r="AV70" s="361"/>
      <c r="AW70" s="361"/>
      <c r="AX70" s="361"/>
      <c r="AY70" s="361"/>
      <c r="AZ70" s="361"/>
    </row>
    <row r="71" spans="1:52" s="36" customFormat="1" ht="15.75" customHeight="1" thickBot="1">
      <c r="A71" s="749" t="s">
        <v>175</v>
      </c>
      <c r="B71" s="697" t="s">
        <v>5</v>
      </c>
      <c r="C71" s="708"/>
      <c r="D71" s="698"/>
      <c r="E71" s="697" t="s">
        <v>6</v>
      </c>
      <c r="F71" s="708"/>
      <c r="G71" s="698"/>
      <c r="H71" s="697" t="s">
        <v>7</v>
      </c>
      <c r="I71" s="708"/>
      <c r="J71" s="698"/>
      <c r="K71" s="697" t="s">
        <v>8</v>
      </c>
      <c r="L71" s="708"/>
      <c r="M71" s="698"/>
      <c r="N71" s="747" t="s">
        <v>9</v>
      </c>
      <c r="O71" s="748"/>
      <c r="Q71" s="730" t="s">
        <v>40</v>
      </c>
      <c r="R71" s="697" t="s">
        <v>5</v>
      </c>
      <c r="S71" s="708"/>
      <c r="T71" s="698"/>
      <c r="U71" s="697" t="s">
        <v>6</v>
      </c>
      <c r="V71" s="708"/>
      <c r="W71" s="698"/>
      <c r="X71" s="697" t="s">
        <v>7</v>
      </c>
      <c r="Y71" s="708"/>
      <c r="Z71" s="698"/>
      <c r="AA71" s="697" t="s">
        <v>8</v>
      </c>
      <c r="AB71" s="708"/>
      <c r="AC71" s="698"/>
      <c r="AD71" s="659" t="s">
        <v>9</v>
      </c>
      <c r="AE71" s="746"/>
      <c r="AG71" s="743" t="s">
        <v>175</v>
      </c>
      <c r="AH71" s="737" t="s">
        <v>10</v>
      </c>
      <c r="AI71" s="737"/>
      <c r="AJ71" s="737"/>
      <c r="AK71" s="737"/>
      <c r="AL71" s="737"/>
      <c r="AM71" s="738" t="s">
        <v>11</v>
      </c>
      <c r="AN71" s="739"/>
      <c r="AO71" s="740"/>
      <c r="AP71" s="741" t="s">
        <v>12</v>
      </c>
      <c r="AR71" s="39"/>
      <c r="AS71" s="399"/>
      <c r="AT71" s="399"/>
      <c r="AU71" s="399"/>
      <c r="AV71" s="399"/>
      <c r="AW71" s="399"/>
      <c r="AX71" s="399"/>
      <c r="AY71" s="399"/>
      <c r="AZ71" s="399"/>
    </row>
    <row r="72" spans="1:52" s="36" customFormat="1" ht="28.5" customHeight="1">
      <c r="A72" s="750"/>
      <c r="B72" s="395" t="s">
        <v>14</v>
      </c>
      <c r="C72" s="441"/>
      <c r="D72" s="395" t="s">
        <v>15</v>
      </c>
      <c r="E72" s="395" t="s">
        <v>14</v>
      </c>
      <c r="F72" s="441"/>
      <c r="G72" s="395" t="s">
        <v>15</v>
      </c>
      <c r="H72" s="395" t="s">
        <v>14</v>
      </c>
      <c r="I72" s="441"/>
      <c r="J72" s="395" t="s">
        <v>15</v>
      </c>
      <c r="K72" s="395" t="s">
        <v>14</v>
      </c>
      <c r="L72" s="441"/>
      <c r="M72" s="395" t="s">
        <v>15</v>
      </c>
      <c r="N72" s="395" t="s">
        <v>14</v>
      </c>
      <c r="O72" s="396" t="s">
        <v>15</v>
      </c>
      <c r="Q72" s="731"/>
      <c r="R72" s="395" t="s">
        <v>14</v>
      </c>
      <c r="S72" s="441"/>
      <c r="T72" s="395" t="s">
        <v>15</v>
      </c>
      <c r="U72" s="395" t="s">
        <v>14</v>
      </c>
      <c r="V72" s="441"/>
      <c r="W72" s="395" t="s">
        <v>15</v>
      </c>
      <c r="X72" s="395" t="s">
        <v>14</v>
      </c>
      <c r="Y72" s="441"/>
      <c r="Z72" s="395" t="s">
        <v>15</v>
      </c>
      <c r="AA72" s="395" t="s">
        <v>14</v>
      </c>
      <c r="AB72" s="441"/>
      <c r="AC72" s="395" t="s">
        <v>15</v>
      </c>
      <c r="AD72" s="395" t="s">
        <v>14</v>
      </c>
      <c r="AE72" s="396" t="s">
        <v>15</v>
      </c>
      <c r="AG72" s="744"/>
      <c r="AH72" s="43" t="s">
        <v>5</v>
      </c>
      <c r="AI72" s="43" t="s">
        <v>6</v>
      </c>
      <c r="AJ72" s="43" t="s">
        <v>7</v>
      </c>
      <c r="AK72" s="43" t="s">
        <v>8</v>
      </c>
      <c r="AL72" s="43" t="s">
        <v>9</v>
      </c>
      <c r="AM72" s="43" t="s">
        <v>335</v>
      </c>
      <c r="AN72" s="43" t="s">
        <v>336</v>
      </c>
      <c r="AO72" s="43" t="s">
        <v>9</v>
      </c>
      <c r="AP72" s="742"/>
      <c r="AR72" s="400" t="s">
        <v>175</v>
      </c>
      <c r="AS72" s="363" t="s">
        <v>227</v>
      </c>
      <c r="AT72" s="363" t="s">
        <v>408</v>
      </c>
      <c r="AU72" s="363" t="s">
        <v>215</v>
      </c>
      <c r="AV72" s="485" t="s">
        <v>228</v>
      </c>
      <c r="AW72" s="485" t="s">
        <v>229</v>
      </c>
      <c r="AX72" s="363" t="s">
        <v>236</v>
      </c>
      <c r="AY72" s="363" t="s">
        <v>216</v>
      </c>
      <c r="AZ72" s="365" t="s">
        <v>213</v>
      </c>
    </row>
    <row r="73" spans="1:52" s="36" customFormat="1" ht="13.35" customHeight="1">
      <c r="A73" s="249" t="s">
        <v>22</v>
      </c>
      <c r="B73" s="401"/>
      <c r="C73" s="607"/>
      <c r="D73" s="401"/>
      <c r="E73" s="401"/>
      <c r="F73" s="607"/>
      <c r="G73" s="401"/>
      <c r="H73" s="401"/>
      <c r="I73" s="607"/>
      <c r="J73" s="401"/>
      <c r="K73" s="401"/>
      <c r="L73" s="607"/>
      <c r="M73" s="401"/>
      <c r="N73" s="401"/>
      <c r="O73" s="402"/>
      <c r="P73" s="416">
        <f>SUM(P74:P76)</f>
        <v>0</v>
      </c>
      <c r="Q73" s="247" t="s">
        <v>22</v>
      </c>
      <c r="R73" s="401"/>
      <c r="S73" s="607"/>
      <c r="T73" s="401"/>
      <c r="U73" s="401"/>
      <c r="V73" s="607"/>
      <c r="W73" s="401"/>
      <c r="X73" s="401"/>
      <c r="Y73" s="607"/>
      <c r="Z73" s="401"/>
      <c r="AA73" s="401"/>
      <c r="AB73" s="607"/>
      <c r="AC73" s="401"/>
      <c r="AD73" s="401"/>
      <c r="AE73" s="402"/>
      <c r="AF73" s="416">
        <f>SUM(AF74:AF76)</f>
        <v>0</v>
      </c>
      <c r="AG73" s="247" t="s">
        <v>22</v>
      </c>
      <c r="AH73" s="401"/>
      <c r="AI73" s="401"/>
      <c r="AJ73" s="401"/>
      <c r="AK73" s="401"/>
      <c r="AL73" s="149"/>
      <c r="AM73" s="401"/>
      <c r="AN73" s="401"/>
      <c r="AO73" s="401"/>
      <c r="AP73" s="402"/>
      <c r="AQ73" s="416">
        <f>SUM(AQ74:AQ76)</f>
        <v>0</v>
      </c>
      <c r="AR73" s="411" t="s">
        <v>22</v>
      </c>
      <c r="AS73" s="401"/>
      <c r="AT73" s="401"/>
      <c r="AU73" s="401"/>
      <c r="AV73" s="401"/>
      <c r="AW73" s="401"/>
      <c r="AX73" s="401"/>
      <c r="AY73" s="401"/>
      <c r="AZ73" s="127"/>
    </row>
    <row r="74" spans="1:52" s="36" customFormat="1" ht="13.35" customHeight="1">
      <c r="A74" s="246" t="s">
        <v>68</v>
      </c>
      <c r="B74" s="408">
        <v>1684</v>
      </c>
      <c r="C74" s="608"/>
      <c r="D74" s="408">
        <v>876</v>
      </c>
      <c r="E74" s="408">
        <v>729</v>
      </c>
      <c r="F74" s="608"/>
      <c r="G74" s="408">
        <v>295</v>
      </c>
      <c r="H74" s="408">
        <v>626</v>
      </c>
      <c r="I74" s="608"/>
      <c r="J74" s="408">
        <v>296</v>
      </c>
      <c r="K74" s="408">
        <v>420</v>
      </c>
      <c r="L74" s="608"/>
      <c r="M74" s="408">
        <v>182</v>
      </c>
      <c r="N74" s="401">
        <f>+B74+E74+H74+K74</f>
        <v>3459</v>
      </c>
      <c r="O74" s="402">
        <f>+D74+G74+J74+M74</f>
        <v>1649</v>
      </c>
      <c r="Q74" s="246" t="s">
        <v>68</v>
      </c>
      <c r="R74" s="149">
        <v>248</v>
      </c>
      <c r="S74" s="478"/>
      <c r="T74" s="149">
        <v>132</v>
      </c>
      <c r="U74" s="149">
        <v>79</v>
      </c>
      <c r="V74" s="478"/>
      <c r="W74" s="149">
        <v>32</v>
      </c>
      <c r="X74" s="149">
        <v>21</v>
      </c>
      <c r="Y74" s="478"/>
      <c r="Z74" s="149">
        <v>14</v>
      </c>
      <c r="AA74" s="149">
        <v>75</v>
      </c>
      <c r="AB74" s="478"/>
      <c r="AC74" s="149">
        <v>37</v>
      </c>
      <c r="AD74" s="409">
        <f>R74+U74+X74+AA74</f>
        <v>423</v>
      </c>
      <c r="AE74" s="410">
        <f>T74+W74+Z74+AC74</f>
        <v>215</v>
      </c>
      <c r="AG74" s="246" t="s">
        <v>68</v>
      </c>
      <c r="AH74" s="149">
        <v>22</v>
      </c>
      <c r="AI74" s="149">
        <v>15</v>
      </c>
      <c r="AJ74" s="149">
        <v>13</v>
      </c>
      <c r="AK74" s="149">
        <v>10</v>
      </c>
      <c r="AL74" s="149">
        <f t="shared" si="48"/>
        <v>60</v>
      </c>
      <c r="AM74" s="149">
        <v>42</v>
      </c>
      <c r="AN74" s="149">
        <v>15</v>
      </c>
      <c r="AO74" s="149">
        <v>57</v>
      </c>
      <c r="AP74" s="162">
        <v>12</v>
      </c>
      <c r="AR74" s="250" t="s">
        <v>68</v>
      </c>
      <c r="AS74" s="47">
        <v>37</v>
      </c>
      <c r="AT74" s="47">
        <v>31</v>
      </c>
      <c r="AU74" s="47">
        <v>7</v>
      </c>
      <c r="AV74" s="47">
        <v>1</v>
      </c>
      <c r="AW74" s="47">
        <v>22</v>
      </c>
      <c r="AX74" s="47">
        <v>5</v>
      </c>
      <c r="AY74" s="149">
        <f t="shared" ref="AY74:AY104" si="60">SUM(AS74:AX74)</f>
        <v>103</v>
      </c>
      <c r="AZ74" s="154">
        <v>11</v>
      </c>
    </row>
    <row r="75" spans="1:52" s="36" customFormat="1" ht="13.35" customHeight="1">
      <c r="A75" s="246" t="s">
        <v>69</v>
      </c>
      <c r="B75" s="408">
        <v>935</v>
      </c>
      <c r="C75" s="608"/>
      <c r="D75" s="408">
        <v>436</v>
      </c>
      <c r="E75" s="408">
        <v>670</v>
      </c>
      <c r="F75" s="608"/>
      <c r="G75" s="408">
        <v>347</v>
      </c>
      <c r="H75" s="408">
        <v>737</v>
      </c>
      <c r="I75" s="608"/>
      <c r="J75" s="408">
        <v>340</v>
      </c>
      <c r="K75" s="408">
        <v>420</v>
      </c>
      <c r="L75" s="608"/>
      <c r="M75" s="408">
        <v>196</v>
      </c>
      <c r="N75" s="401">
        <f>+B75+E75+H75+K75</f>
        <v>2762</v>
      </c>
      <c r="O75" s="402">
        <f>+D75+G75+J75+M75</f>
        <v>1319</v>
      </c>
      <c r="Q75" s="246" t="s">
        <v>69</v>
      </c>
      <c r="R75" s="149">
        <v>37</v>
      </c>
      <c r="S75" s="478"/>
      <c r="T75" s="149">
        <v>16</v>
      </c>
      <c r="U75" s="149">
        <v>11</v>
      </c>
      <c r="V75" s="478"/>
      <c r="W75" s="149">
        <v>7</v>
      </c>
      <c r="X75" s="149">
        <v>24</v>
      </c>
      <c r="Y75" s="478"/>
      <c r="Z75" s="149">
        <v>11</v>
      </c>
      <c r="AA75" s="149">
        <v>45</v>
      </c>
      <c r="AB75" s="478"/>
      <c r="AC75" s="149">
        <v>19</v>
      </c>
      <c r="AD75" s="409">
        <f>R75+U75+X75+AA75</f>
        <v>117</v>
      </c>
      <c r="AE75" s="410">
        <f>T75+W75+Z75+AC75</f>
        <v>53</v>
      </c>
      <c r="AG75" s="246" t="s">
        <v>69</v>
      </c>
      <c r="AH75" s="149">
        <v>19</v>
      </c>
      <c r="AI75" s="149">
        <v>15</v>
      </c>
      <c r="AJ75" s="149">
        <v>18</v>
      </c>
      <c r="AK75" s="149">
        <v>10</v>
      </c>
      <c r="AL75" s="149">
        <f t="shared" si="48"/>
        <v>62</v>
      </c>
      <c r="AM75" s="149">
        <v>37</v>
      </c>
      <c r="AN75" s="149">
        <v>10</v>
      </c>
      <c r="AO75" s="149">
        <v>47</v>
      </c>
      <c r="AP75" s="162">
        <v>10</v>
      </c>
      <c r="AR75" s="250" t="s">
        <v>69</v>
      </c>
      <c r="AS75" s="47">
        <v>36</v>
      </c>
      <c r="AT75" s="47">
        <v>17</v>
      </c>
      <c r="AU75" s="47">
        <v>34</v>
      </c>
      <c r="AV75" s="47"/>
      <c r="AW75" s="47">
        <v>16</v>
      </c>
      <c r="AX75" s="47">
        <v>1</v>
      </c>
      <c r="AY75" s="149">
        <f t="shared" si="60"/>
        <v>104</v>
      </c>
      <c r="AZ75" s="154">
        <v>23</v>
      </c>
    </row>
    <row r="76" spans="1:52" s="36" customFormat="1" ht="13.35" customHeight="1">
      <c r="A76" s="250" t="s">
        <v>70</v>
      </c>
      <c r="B76" s="129">
        <v>1840</v>
      </c>
      <c r="C76" s="610"/>
      <c r="D76" s="129">
        <v>847</v>
      </c>
      <c r="E76" s="129">
        <v>1235</v>
      </c>
      <c r="F76" s="610"/>
      <c r="G76" s="129">
        <v>490</v>
      </c>
      <c r="H76" s="129">
        <v>784</v>
      </c>
      <c r="I76" s="610"/>
      <c r="J76" s="129">
        <v>283</v>
      </c>
      <c r="K76" s="129">
        <v>742</v>
      </c>
      <c r="L76" s="610"/>
      <c r="M76" s="129">
        <v>281</v>
      </c>
      <c r="N76" s="401">
        <f>+B76+E76+H76+K76</f>
        <v>4601</v>
      </c>
      <c r="O76" s="402">
        <f>+D76+G76+J76+M76</f>
        <v>1901</v>
      </c>
      <c r="Q76" s="250" t="s">
        <v>70</v>
      </c>
      <c r="R76" s="129">
        <v>329</v>
      </c>
      <c r="S76" s="610"/>
      <c r="T76" s="129">
        <v>172</v>
      </c>
      <c r="U76" s="129">
        <v>229</v>
      </c>
      <c r="V76" s="610"/>
      <c r="W76" s="129">
        <v>88</v>
      </c>
      <c r="X76" s="129">
        <v>119</v>
      </c>
      <c r="Y76" s="610"/>
      <c r="Z76" s="129">
        <v>46</v>
      </c>
      <c r="AA76" s="129">
        <v>228</v>
      </c>
      <c r="AB76" s="610"/>
      <c r="AC76" s="129">
        <v>82</v>
      </c>
      <c r="AD76" s="409">
        <f>R76+U76+X76+AA76</f>
        <v>905</v>
      </c>
      <c r="AE76" s="410">
        <f>T76+W76+Z76+AC76</f>
        <v>388</v>
      </c>
      <c r="AG76" s="250" t="s">
        <v>70</v>
      </c>
      <c r="AH76" s="129">
        <v>30</v>
      </c>
      <c r="AI76" s="129">
        <v>19</v>
      </c>
      <c r="AJ76" s="129">
        <v>15</v>
      </c>
      <c r="AK76" s="129">
        <v>12</v>
      </c>
      <c r="AL76" s="149">
        <f t="shared" si="48"/>
        <v>76</v>
      </c>
      <c r="AM76" s="129">
        <v>51</v>
      </c>
      <c r="AN76" s="129">
        <v>11</v>
      </c>
      <c r="AO76" s="149">
        <v>62</v>
      </c>
      <c r="AP76" s="162">
        <v>12</v>
      </c>
      <c r="AR76" s="250" t="s">
        <v>70</v>
      </c>
      <c r="AS76" s="47">
        <v>41</v>
      </c>
      <c r="AT76" s="47">
        <v>26</v>
      </c>
      <c r="AU76" s="47">
        <v>23</v>
      </c>
      <c r="AV76" s="47">
        <v>1</v>
      </c>
      <c r="AW76" s="47">
        <v>12</v>
      </c>
      <c r="AX76" s="47">
        <v>7</v>
      </c>
      <c r="AY76" s="149">
        <f t="shared" si="60"/>
        <v>110</v>
      </c>
      <c r="AZ76" s="154">
        <v>62</v>
      </c>
    </row>
    <row r="77" spans="1:52" s="36" customFormat="1" ht="13.35" customHeight="1">
      <c r="A77" s="247" t="s">
        <v>71</v>
      </c>
      <c r="B77" s="401"/>
      <c r="C77" s="607"/>
      <c r="D77" s="401"/>
      <c r="E77" s="401"/>
      <c r="F77" s="607"/>
      <c r="G77" s="401"/>
      <c r="H77" s="401"/>
      <c r="I77" s="607"/>
      <c r="J77" s="401"/>
      <c r="K77" s="401"/>
      <c r="L77" s="607"/>
      <c r="M77" s="401"/>
      <c r="N77" s="401"/>
      <c r="O77" s="402"/>
      <c r="P77" s="403">
        <f>SUM(P78:P86)</f>
        <v>0</v>
      </c>
      <c r="Q77" s="247" t="s">
        <v>71</v>
      </c>
      <c r="R77" s="401"/>
      <c r="S77" s="607"/>
      <c r="T77" s="401"/>
      <c r="U77" s="401"/>
      <c r="V77" s="607"/>
      <c r="W77" s="401"/>
      <c r="X77" s="401"/>
      <c r="Y77" s="607"/>
      <c r="Z77" s="401"/>
      <c r="AA77" s="401"/>
      <c r="AB77" s="607"/>
      <c r="AC77" s="401"/>
      <c r="AD77" s="401"/>
      <c r="AE77" s="402"/>
      <c r="AF77" s="403">
        <f>SUM(AF78:AF86)</f>
        <v>0</v>
      </c>
      <c r="AG77" s="247" t="s">
        <v>71</v>
      </c>
      <c r="AH77" s="401"/>
      <c r="AI77" s="401"/>
      <c r="AJ77" s="401"/>
      <c r="AK77" s="401"/>
      <c r="AL77" s="149"/>
      <c r="AM77" s="401"/>
      <c r="AN77" s="401"/>
      <c r="AO77" s="401"/>
      <c r="AP77" s="402"/>
      <c r="AQ77" s="403">
        <f>SUM(AQ78:AQ86)</f>
        <v>0</v>
      </c>
      <c r="AR77" s="411" t="s">
        <v>71</v>
      </c>
      <c r="AS77" s="401"/>
      <c r="AT77" s="401"/>
      <c r="AU77" s="401"/>
      <c r="AV77" s="401"/>
      <c r="AW77" s="401"/>
      <c r="AX77" s="401"/>
      <c r="AY77" s="149"/>
      <c r="AZ77" s="127"/>
    </row>
    <row r="78" spans="1:52" s="36" customFormat="1" ht="13.35" customHeight="1">
      <c r="A78" s="246" t="s">
        <v>72</v>
      </c>
      <c r="B78" s="129">
        <v>1384</v>
      </c>
      <c r="C78" s="610"/>
      <c r="D78" s="129">
        <v>729</v>
      </c>
      <c r="E78" s="129">
        <v>818</v>
      </c>
      <c r="F78" s="610"/>
      <c r="G78" s="129">
        <v>357</v>
      </c>
      <c r="H78" s="129">
        <v>604</v>
      </c>
      <c r="I78" s="610"/>
      <c r="J78" s="129">
        <v>266</v>
      </c>
      <c r="K78" s="129">
        <v>489</v>
      </c>
      <c r="L78" s="610"/>
      <c r="M78" s="129">
        <v>211</v>
      </c>
      <c r="N78" s="401">
        <f t="shared" ref="N78:N86" si="61">+B78+E78+H78+K78</f>
        <v>3295</v>
      </c>
      <c r="O78" s="402">
        <f t="shared" ref="O78:O86" si="62">+D78+G78+J78+M78</f>
        <v>1563</v>
      </c>
      <c r="Q78" s="246" t="s">
        <v>72</v>
      </c>
      <c r="R78" s="129">
        <v>121</v>
      </c>
      <c r="S78" s="610"/>
      <c r="T78" s="129">
        <v>62</v>
      </c>
      <c r="U78" s="129">
        <v>54</v>
      </c>
      <c r="V78" s="610"/>
      <c r="W78" s="129">
        <v>24</v>
      </c>
      <c r="X78" s="129">
        <v>20</v>
      </c>
      <c r="Y78" s="610"/>
      <c r="Z78" s="129">
        <v>6</v>
      </c>
      <c r="AA78" s="129">
        <v>31</v>
      </c>
      <c r="AB78" s="610"/>
      <c r="AC78" s="129">
        <v>9</v>
      </c>
      <c r="AD78" s="409">
        <f t="shared" ref="AD78:AD86" si="63">R78+U78+X78+AA78</f>
        <v>226</v>
      </c>
      <c r="AE78" s="410">
        <f t="shared" ref="AE78:AE86" si="64">T78+W78+Z78+AC78</f>
        <v>101</v>
      </c>
      <c r="AG78" s="246" t="s">
        <v>72</v>
      </c>
      <c r="AH78" s="149">
        <v>22</v>
      </c>
      <c r="AI78" s="149">
        <v>13</v>
      </c>
      <c r="AJ78" s="149">
        <v>11</v>
      </c>
      <c r="AK78" s="149">
        <v>7</v>
      </c>
      <c r="AL78" s="149">
        <f t="shared" si="48"/>
        <v>53</v>
      </c>
      <c r="AM78" s="149">
        <v>30</v>
      </c>
      <c r="AN78" s="149">
        <v>7</v>
      </c>
      <c r="AO78" s="149">
        <v>37</v>
      </c>
      <c r="AP78" s="162">
        <v>8</v>
      </c>
      <c r="AR78" s="250" t="s">
        <v>72</v>
      </c>
      <c r="AS78" s="47">
        <v>20</v>
      </c>
      <c r="AT78" s="47">
        <v>30</v>
      </c>
      <c r="AU78" s="47">
        <v>14</v>
      </c>
      <c r="AV78" s="47"/>
      <c r="AW78" s="47">
        <v>5</v>
      </c>
      <c r="AX78" s="47">
        <v>4</v>
      </c>
      <c r="AY78" s="149">
        <f t="shared" si="60"/>
        <v>73</v>
      </c>
      <c r="AZ78" s="154">
        <v>19</v>
      </c>
    </row>
    <row r="79" spans="1:52" s="36" customFormat="1" ht="13.35" customHeight="1">
      <c r="A79" s="246" t="s">
        <v>73</v>
      </c>
      <c r="B79" s="408">
        <v>318</v>
      </c>
      <c r="C79" s="608"/>
      <c r="D79" s="408">
        <v>170</v>
      </c>
      <c r="E79" s="408">
        <v>257</v>
      </c>
      <c r="F79" s="608"/>
      <c r="G79" s="408">
        <v>125</v>
      </c>
      <c r="H79" s="408">
        <v>199</v>
      </c>
      <c r="I79" s="608"/>
      <c r="J79" s="408">
        <v>94</v>
      </c>
      <c r="K79" s="408">
        <v>227</v>
      </c>
      <c r="L79" s="608"/>
      <c r="M79" s="408">
        <v>91</v>
      </c>
      <c r="N79" s="401">
        <f t="shared" si="61"/>
        <v>1001</v>
      </c>
      <c r="O79" s="402">
        <f t="shared" si="62"/>
        <v>480</v>
      </c>
      <c r="Q79" s="246" t="s">
        <v>73</v>
      </c>
      <c r="R79" s="149">
        <v>59</v>
      </c>
      <c r="S79" s="478"/>
      <c r="T79" s="149">
        <v>32</v>
      </c>
      <c r="U79" s="149">
        <v>21</v>
      </c>
      <c r="V79" s="478"/>
      <c r="W79" s="149">
        <v>6</v>
      </c>
      <c r="X79" s="149">
        <v>7</v>
      </c>
      <c r="Y79" s="478"/>
      <c r="Z79" s="149">
        <v>4</v>
      </c>
      <c r="AA79" s="149">
        <v>30</v>
      </c>
      <c r="AB79" s="478"/>
      <c r="AC79" s="149">
        <v>12</v>
      </c>
      <c r="AD79" s="409">
        <f t="shared" si="63"/>
        <v>117</v>
      </c>
      <c r="AE79" s="410">
        <f t="shared" si="64"/>
        <v>54</v>
      </c>
      <c r="AG79" s="250" t="s">
        <v>73</v>
      </c>
      <c r="AH79" s="129">
        <v>7</v>
      </c>
      <c r="AI79" s="129">
        <v>5</v>
      </c>
      <c r="AJ79" s="129">
        <v>4</v>
      </c>
      <c r="AK79" s="129">
        <v>4</v>
      </c>
      <c r="AL79" s="149">
        <f t="shared" si="48"/>
        <v>20</v>
      </c>
      <c r="AM79" s="149">
        <v>10</v>
      </c>
      <c r="AN79" s="149">
        <v>3</v>
      </c>
      <c r="AO79" s="149">
        <v>13</v>
      </c>
      <c r="AP79" s="162">
        <v>3</v>
      </c>
      <c r="AR79" s="250" t="s">
        <v>73</v>
      </c>
      <c r="AS79" s="47">
        <v>7</v>
      </c>
      <c r="AT79" s="47">
        <v>14</v>
      </c>
      <c r="AU79" s="47">
        <v>4</v>
      </c>
      <c r="AV79" s="47"/>
      <c r="AW79" s="47">
        <v>8</v>
      </c>
      <c r="AX79" s="47">
        <v>0</v>
      </c>
      <c r="AY79" s="149">
        <f t="shared" si="60"/>
        <v>33</v>
      </c>
      <c r="AZ79" s="154">
        <v>36</v>
      </c>
    </row>
    <row r="80" spans="1:52" s="36" customFormat="1" ht="13.35" customHeight="1">
      <c r="A80" s="246" t="s">
        <v>74</v>
      </c>
      <c r="B80" s="408">
        <v>199</v>
      </c>
      <c r="C80" s="608"/>
      <c r="D80" s="408">
        <v>89</v>
      </c>
      <c r="E80" s="408">
        <v>104</v>
      </c>
      <c r="F80" s="608"/>
      <c r="G80" s="408">
        <v>52</v>
      </c>
      <c r="H80" s="408">
        <v>80</v>
      </c>
      <c r="I80" s="608"/>
      <c r="J80" s="408">
        <v>39</v>
      </c>
      <c r="K80" s="408">
        <v>46</v>
      </c>
      <c r="L80" s="608"/>
      <c r="M80" s="408">
        <v>15</v>
      </c>
      <c r="N80" s="401">
        <f t="shared" si="61"/>
        <v>429</v>
      </c>
      <c r="O80" s="402">
        <f t="shared" si="62"/>
        <v>195</v>
      </c>
      <c r="Q80" s="246" t="s">
        <v>74</v>
      </c>
      <c r="R80" s="149">
        <v>39</v>
      </c>
      <c r="S80" s="478"/>
      <c r="T80" s="149">
        <v>11</v>
      </c>
      <c r="U80" s="149">
        <v>19</v>
      </c>
      <c r="V80" s="478"/>
      <c r="W80" s="149">
        <v>7</v>
      </c>
      <c r="X80" s="149">
        <v>2</v>
      </c>
      <c r="Y80" s="478"/>
      <c r="Z80" s="149">
        <v>1</v>
      </c>
      <c r="AA80" s="149">
        <v>6</v>
      </c>
      <c r="AB80" s="478"/>
      <c r="AC80" s="149">
        <v>2</v>
      </c>
      <c r="AD80" s="409">
        <f t="shared" si="63"/>
        <v>66</v>
      </c>
      <c r="AE80" s="410">
        <f t="shared" si="64"/>
        <v>21</v>
      </c>
      <c r="AG80" s="246" t="s">
        <v>74</v>
      </c>
      <c r="AH80" s="149">
        <v>3</v>
      </c>
      <c r="AI80" s="149">
        <v>2</v>
      </c>
      <c r="AJ80" s="149">
        <v>2</v>
      </c>
      <c r="AK80" s="149">
        <v>2</v>
      </c>
      <c r="AL80" s="149">
        <f t="shared" si="48"/>
        <v>9</v>
      </c>
      <c r="AM80" s="149">
        <v>3</v>
      </c>
      <c r="AN80" s="149">
        <v>4</v>
      </c>
      <c r="AO80" s="149">
        <v>7</v>
      </c>
      <c r="AP80" s="162">
        <v>2</v>
      </c>
      <c r="AR80" s="250" t="s">
        <v>74</v>
      </c>
      <c r="AS80" s="47">
        <v>3</v>
      </c>
      <c r="AT80" s="47">
        <v>9</v>
      </c>
      <c r="AU80" s="47">
        <v>3</v>
      </c>
      <c r="AV80" s="47"/>
      <c r="AW80" s="47">
        <v>5</v>
      </c>
      <c r="AX80" s="47">
        <v>0</v>
      </c>
      <c r="AY80" s="149">
        <f t="shared" si="60"/>
        <v>20</v>
      </c>
      <c r="AZ80" s="154">
        <v>2</v>
      </c>
    </row>
    <row r="81" spans="1:52" s="36" customFormat="1" ht="13.35" customHeight="1">
      <c r="A81" s="246" t="s">
        <v>75</v>
      </c>
      <c r="B81" s="408">
        <v>333</v>
      </c>
      <c r="C81" s="608"/>
      <c r="D81" s="408">
        <v>153</v>
      </c>
      <c r="E81" s="408">
        <v>180</v>
      </c>
      <c r="F81" s="608"/>
      <c r="G81" s="408">
        <v>85</v>
      </c>
      <c r="H81" s="408">
        <v>147</v>
      </c>
      <c r="I81" s="608"/>
      <c r="J81" s="408">
        <v>56</v>
      </c>
      <c r="K81" s="408">
        <v>80</v>
      </c>
      <c r="L81" s="608"/>
      <c r="M81" s="408">
        <v>32</v>
      </c>
      <c r="N81" s="401">
        <f t="shared" si="61"/>
        <v>740</v>
      </c>
      <c r="O81" s="402">
        <f t="shared" si="62"/>
        <v>326</v>
      </c>
      <c r="Q81" s="246" t="s">
        <v>75</v>
      </c>
      <c r="R81" s="149">
        <v>113</v>
      </c>
      <c r="S81" s="478"/>
      <c r="T81" s="149">
        <v>50</v>
      </c>
      <c r="U81" s="149">
        <v>27</v>
      </c>
      <c r="V81" s="478"/>
      <c r="W81" s="149">
        <v>8</v>
      </c>
      <c r="X81" s="149">
        <v>19</v>
      </c>
      <c r="Y81" s="478"/>
      <c r="Z81" s="149">
        <v>8</v>
      </c>
      <c r="AA81" s="149">
        <v>13</v>
      </c>
      <c r="AB81" s="478"/>
      <c r="AC81" s="149">
        <v>4</v>
      </c>
      <c r="AD81" s="409">
        <f t="shared" si="63"/>
        <v>172</v>
      </c>
      <c r="AE81" s="410">
        <f t="shared" si="64"/>
        <v>70</v>
      </c>
      <c r="AG81" s="246" t="s">
        <v>75</v>
      </c>
      <c r="AH81" s="149">
        <v>10</v>
      </c>
      <c r="AI81" s="149">
        <v>7</v>
      </c>
      <c r="AJ81" s="149">
        <v>6</v>
      </c>
      <c r="AK81" s="149">
        <v>4</v>
      </c>
      <c r="AL81" s="149">
        <f t="shared" si="48"/>
        <v>27</v>
      </c>
      <c r="AM81" s="149">
        <v>15</v>
      </c>
      <c r="AN81" s="149">
        <v>2</v>
      </c>
      <c r="AO81" s="149">
        <v>17</v>
      </c>
      <c r="AP81" s="162">
        <v>4</v>
      </c>
      <c r="AR81" s="250" t="s">
        <v>75</v>
      </c>
      <c r="AS81" s="47">
        <v>16</v>
      </c>
      <c r="AT81" s="47">
        <v>11</v>
      </c>
      <c r="AU81" s="47">
        <v>1</v>
      </c>
      <c r="AV81" s="47"/>
      <c r="AW81" s="47">
        <v>7</v>
      </c>
      <c r="AX81" s="47">
        <v>1</v>
      </c>
      <c r="AY81" s="149">
        <f t="shared" si="60"/>
        <v>36</v>
      </c>
      <c r="AZ81" s="154">
        <v>22</v>
      </c>
    </row>
    <row r="82" spans="1:52" s="36" customFormat="1" ht="13.35" customHeight="1">
      <c r="A82" s="246" t="s">
        <v>76</v>
      </c>
      <c r="B82" s="408">
        <v>1269</v>
      </c>
      <c r="C82" s="608"/>
      <c r="D82" s="408">
        <v>587</v>
      </c>
      <c r="E82" s="408">
        <v>963</v>
      </c>
      <c r="F82" s="608"/>
      <c r="G82" s="408">
        <v>443</v>
      </c>
      <c r="H82" s="408">
        <v>701</v>
      </c>
      <c r="I82" s="608"/>
      <c r="J82" s="408">
        <v>291</v>
      </c>
      <c r="K82" s="408">
        <v>663</v>
      </c>
      <c r="L82" s="608"/>
      <c r="M82" s="408">
        <v>273</v>
      </c>
      <c r="N82" s="401">
        <f t="shared" si="61"/>
        <v>3596</v>
      </c>
      <c r="O82" s="402">
        <f t="shared" si="62"/>
        <v>1594</v>
      </c>
      <c r="Q82" s="246" t="s">
        <v>76</v>
      </c>
      <c r="R82" s="149">
        <v>184</v>
      </c>
      <c r="S82" s="478"/>
      <c r="T82" s="149">
        <v>80</v>
      </c>
      <c r="U82" s="149">
        <v>119</v>
      </c>
      <c r="V82" s="478"/>
      <c r="W82" s="149">
        <v>54</v>
      </c>
      <c r="X82" s="149">
        <v>85</v>
      </c>
      <c r="Y82" s="478"/>
      <c r="Z82" s="149">
        <v>31</v>
      </c>
      <c r="AA82" s="149">
        <v>204</v>
      </c>
      <c r="AB82" s="478"/>
      <c r="AC82" s="149">
        <v>83</v>
      </c>
      <c r="AD82" s="409">
        <f t="shared" si="63"/>
        <v>592</v>
      </c>
      <c r="AE82" s="410">
        <f t="shared" si="64"/>
        <v>248</v>
      </c>
      <c r="AG82" s="246" t="s">
        <v>76</v>
      </c>
      <c r="AH82" s="149">
        <v>23</v>
      </c>
      <c r="AI82" s="149">
        <v>20</v>
      </c>
      <c r="AJ82" s="149">
        <v>12</v>
      </c>
      <c r="AK82" s="149">
        <v>12</v>
      </c>
      <c r="AL82" s="149">
        <f t="shared" si="48"/>
        <v>67</v>
      </c>
      <c r="AM82" s="149">
        <v>33</v>
      </c>
      <c r="AN82" s="149">
        <v>14</v>
      </c>
      <c r="AO82" s="149">
        <v>47</v>
      </c>
      <c r="AP82" s="162">
        <v>9</v>
      </c>
      <c r="AR82" s="250" t="s">
        <v>76</v>
      </c>
      <c r="AS82" s="47">
        <v>24</v>
      </c>
      <c r="AT82" s="47">
        <v>37</v>
      </c>
      <c r="AU82" s="47">
        <v>8</v>
      </c>
      <c r="AV82" s="47"/>
      <c r="AW82" s="47">
        <v>15</v>
      </c>
      <c r="AX82" s="47">
        <v>17</v>
      </c>
      <c r="AY82" s="149">
        <f t="shared" si="60"/>
        <v>101</v>
      </c>
      <c r="AZ82" s="154">
        <v>45</v>
      </c>
    </row>
    <row r="83" spans="1:52" s="36" customFormat="1" ht="13.35" customHeight="1">
      <c r="A83" s="246" t="s">
        <v>77</v>
      </c>
      <c r="B83" s="408">
        <v>817</v>
      </c>
      <c r="C83" s="608"/>
      <c r="D83" s="408">
        <v>444</v>
      </c>
      <c r="E83" s="408">
        <v>563</v>
      </c>
      <c r="F83" s="608"/>
      <c r="G83" s="408">
        <v>278</v>
      </c>
      <c r="H83" s="408">
        <v>356</v>
      </c>
      <c r="I83" s="608"/>
      <c r="J83" s="408">
        <v>155</v>
      </c>
      <c r="K83" s="408">
        <v>294</v>
      </c>
      <c r="L83" s="608"/>
      <c r="M83" s="408">
        <v>108</v>
      </c>
      <c r="N83" s="401">
        <f t="shared" si="61"/>
        <v>2030</v>
      </c>
      <c r="O83" s="402">
        <f t="shared" si="62"/>
        <v>985</v>
      </c>
      <c r="Q83" s="246" t="s">
        <v>77</v>
      </c>
      <c r="R83" s="149">
        <v>184</v>
      </c>
      <c r="S83" s="478"/>
      <c r="T83" s="149">
        <v>98</v>
      </c>
      <c r="U83" s="149">
        <v>25</v>
      </c>
      <c r="V83" s="478"/>
      <c r="W83" s="149">
        <v>12</v>
      </c>
      <c r="X83" s="149">
        <v>15</v>
      </c>
      <c r="Y83" s="478"/>
      <c r="Z83" s="149">
        <v>3</v>
      </c>
      <c r="AA83" s="149">
        <v>32</v>
      </c>
      <c r="AB83" s="478"/>
      <c r="AC83" s="149">
        <v>10</v>
      </c>
      <c r="AD83" s="409">
        <f t="shared" si="63"/>
        <v>256</v>
      </c>
      <c r="AE83" s="410">
        <f t="shared" si="64"/>
        <v>123</v>
      </c>
      <c r="AG83" s="246" t="s">
        <v>77</v>
      </c>
      <c r="AH83" s="149">
        <v>12</v>
      </c>
      <c r="AI83" s="149">
        <v>10</v>
      </c>
      <c r="AJ83" s="149">
        <v>7</v>
      </c>
      <c r="AK83" s="149">
        <v>7</v>
      </c>
      <c r="AL83" s="149">
        <f t="shared" si="48"/>
        <v>36</v>
      </c>
      <c r="AM83" s="149">
        <v>27</v>
      </c>
      <c r="AN83" s="149">
        <v>27</v>
      </c>
      <c r="AO83" s="149">
        <v>54</v>
      </c>
      <c r="AP83" s="162">
        <v>7</v>
      </c>
      <c r="AR83" s="250" t="s">
        <v>77</v>
      </c>
      <c r="AS83" s="47">
        <v>35</v>
      </c>
      <c r="AT83" s="47">
        <v>8</v>
      </c>
      <c r="AU83" s="47">
        <v>2</v>
      </c>
      <c r="AV83" s="47">
        <v>3</v>
      </c>
      <c r="AW83" s="47">
        <v>4</v>
      </c>
      <c r="AX83" s="47">
        <v>5</v>
      </c>
      <c r="AY83" s="149">
        <f t="shared" si="60"/>
        <v>57</v>
      </c>
      <c r="AZ83" s="154">
        <v>14</v>
      </c>
    </row>
    <row r="84" spans="1:52" s="36" customFormat="1" ht="13.35" customHeight="1">
      <c r="A84" s="246" t="s">
        <v>78</v>
      </c>
      <c r="B84" s="408">
        <v>686</v>
      </c>
      <c r="C84" s="608"/>
      <c r="D84" s="408">
        <v>328</v>
      </c>
      <c r="E84" s="408">
        <v>384</v>
      </c>
      <c r="F84" s="608"/>
      <c r="G84" s="408">
        <v>163</v>
      </c>
      <c r="H84" s="408">
        <v>437</v>
      </c>
      <c r="I84" s="608"/>
      <c r="J84" s="408">
        <v>181</v>
      </c>
      <c r="K84" s="408">
        <v>224</v>
      </c>
      <c r="L84" s="608"/>
      <c r="M84" s="408">
        <v>89</v>
      </c>
      <c r="N84" s="401">
        <f t="shared" si="61"/>
        <v>1731</v>
      </c>
      <c r="O84" s="402">
        <f t="shared" si="62"/>
        <v>761</v>
      </c>
      <c r="Q84" s="246" t="s">
        <v>78</v>
      </c>
      <c r="R84" s="149">
        <v>76</v>
      </c>
      <c r="S84" s="478"/>
      <c r="T84" s="149">
        <v>35</v>
      </c>
      <c r="U84" s="149">
        <v>2</v>
      </c>
      <c r="V84" s="478"/>
      <c r="W84" s="149">
        <v>1</v>
      </c>
      <c r="X84" s="149">
        <v>45</v>
      </c>
      <c r="Y84" s="478"/>
      <c r="Z84" s="149">
        <v>14</v>
      </c>
      <c r="AA84" s="149">
        <v>5</v>
      </c>
      <c r="AB84" s="478"/>
      <c r="AC84" s="149">
        <v>3</v>
      </c>
      <c r="AD84" s="409">
        <f t="shared" si="63"/>
        <v>128</v>
      </c>
      <c r="AE84" s="410">
        <f t="shared" si="64"/>
        <v>53</v>
      </c>
      <c r="AG84" s="246" t="s">
        <v>78</v>
      </c>
      <c r="AH84" s="149">
        <v>16</v>
      </c>
      <c r="AI84" s="149">
        <v>10</v>
      </c>
      <c r="AJ84" s="149">
        <v>11</v>
      </c>
      <c r="AK84" s="149">
        <v>6</v>
      </c>
      <c r="AL84" s="149">
        <f t="shared" si="48"/>
        <v>43</v>
      </c>
      <c r="AM84" s="149">
        <v>26</v>
      </c>
      <c r="AN84" s="149">
        <v>13</v>
      </c>
      <c r="AO84" s="149">
        <v>39</v>
      </c>
      <c r="AP84" s="162">
        <v>8</v>
      </c>
      <c r="AR84" s="250" t="s">
        <v>78</v>
      </c>
      <c r="AS84" s="47">
        <v>7</v>
      </c>
      <c r="AT84" s="47">
        <v>9</v>
      </c>
      <c r="AU84" s="47">
        <v>5</v>
      </c>
      <c r="AV84" s="47"/>
      <c r="AW84" s="47">
        <v>7</v>
      </c>
      <c r="AX84" s="47">
        <v>0</v>
      </c>
      <c r="AY84" s="149">
        <f t="shared" si="60"/>
        <v>28</v>
      </c>
      <c r="AZ84" s="154">
        <v>16</v>
      </c>
    </row>
    <row r="85" spans="1:52" s="36" customFormat="1" ht="13.35" customHeight="1">
      <c r="A85" s="246" t="s">
        <v>79</v>
      </c>
      <c r="B85" s="408">
        <v>1514</v>
      </c>
      <c r="C85" s="608"/>
      <c r="D85" s="408">
        <v>821</v>
      </c>
      <c r="E85" s="408">
        <v>1390</v>
      </c>
      <c r="F85" s="608"/>
      <c r="G85" s="408">
        <v>663</v>
      </c>
      <c r="H85" s="408">
        <v>1100</v>
      </c>
      <c r="I85" s="608"/>
      <c r="J85" s="408">
        <v>530</v>
      </c>
      <c r="K85" s="408">
        <v>976</v>
      </c>
      <c r="L85" s="608"/>
      <c r="M85" s="408">
        <v>506</v>
      </c>
      <c r="N85" s="401">
        <f t="shared" si="61"/>
        <v>4980</v>
      </c>
      <c r="O85" s="402">
        <f t="shared" si="62"/>
        <v>2520</v>
      </c>
      <c r="Q85" s="246" t="s">
        <v>79</v>
      </c>
      <c r="R85" s="149">
        <v>203</v>
      </c>
      <c r="S85" s="478"/>
      <c r="T85" s="149">
        <v>115</v>
      </c>
      <c r="U85" s="149">
        <v>168</v>
      </c>
      <c r="V85" s="478"/>
      <c r="W85" s="149">
        <v>77</v>
      </c>
      <c r="X85" s="149">
        <v>97</v>
      </c>
      <c r="Y85" s="478"/>
      <c r="Z85" s="149">
        <v>49</v>
      </c>
      <c r="AA85" s="149">
        <v>139</v>
      </c>
      <c r="AB85" s="478"/>
      <c r="AC85" s="149">
        <v>73</v>
      </c>
      <c r="AD85" s="409">
        <f t="shared" si="63"/>
        <v>607</v>
      </c>
      <c r="AE85" s="410">
        <f t="shared" si="64"/>
        <v>314</v>
      </c>
      <c r="AG85" s="246" t="s">
        <v>79</v>
      </c>
      <c r="AH85" s="149">
        <v>28</v>
      </c>
      <c r="AI85" s="149">
        <v>26</v>
      </c>
      <c r="AJ85" s="149">
        <v>19</v>
      </c>
      <c r="AK85" s="149">
        <v>19</v>
      </c>
      <c r="AL85" s="149">
        <f t="shared" si="48"/>
        <v>92</v>
      </c>
      <c r="AM85" s="149">
        <v>53</v>
      </c>
      <c r="AN85" s="149">
        <v>0</v>
      </c>
      <c r="AO85" s="149">
        <v>53</v>
      </c>
      <c r="AP85" s="162">
        <v>6</v>
      </c>
      <c r="AR85" s="250" t="s">
        <v>79</v>
      </c>
      <c r="AS85" s="47">
        <v>125</v>
      </c>
      <c r="AT85" s="47">
        <v>9</v>
      </c>
      <c r="AU85" s="47"/>
      <c r="AV85" s="47"/>
      <c r="AW85" s="47">
        <v>17</v>
      </c>
      <c r="AX85" s="47">
        <v>4</v>
      </c>
      <c r="AY85" s="149">
        <f t="shared" si="60"/>
        <v>155</v>
      </c>
      <c r="AZ85" s="154">
        <v>215</v>
      </c>
    </row>
    <row r="86" spans="1:52" s="36" customFormat="1" ht="13.35" customHeight="1">
      <c r="A86" s="250" t="s">
        <v>80</v>
      </c>
      <c r="B86" s="129">
        <v>3539</v>
      </c>
      <c r="C86" s="610"/>
      <c r="D86" s="129">
        <v>1768</v>
      </c>
      <c r="E86" s="129">
        <v>2528</v>
      </c>
      <c r="F86" s="610"/>
      <c r="G86" s="129">
        <v>1210</v>
      </c>
      <c r="H86" s="129">
        <v>1683</v>
      </c>
      <c r="I86" s="610"/>
      <c r="J86" s="129">
        <v>747</v>
      </c>
      <c r="K86" s="129">
        <v>1709</v>
      </c>
      <c r="L86" s="610"/>
      <c r="M86" s="129">
        <v>708</v>
      </c>
      <c r="N86" s="401">
        <f t="shared" si="61"/>
        <v>9459</v>
      </c>
      <c r="O86" s="402">
        <f t="shared" si="62"/>
        <v>4433</v>
      </c>
      <c r="Q86" s="246" t="s">
        <v>80</v>
      </c>
      <c r="R86" s="149">
        <v>392</v>
      </c>
      <c r="S86" s="478"/>
      <c r="T86" s="149">
        <v>210</v>
      </c>
      <c r="U86" s="149">
        <v>106</v>
      </c>
      <c r="V86" s="478"/>
      <c r="W86" s="149">
        <v>55</v>
      </c>
      <c r="X86" s="149">
        <v>64</v>
      </c>
      <c r="Y86" s="478"/>
      <c r="Z86" s="149">
        <v>31</v>
      </c>
      <c r="AA86" s="149">
        <v>161</v>
      </c>
      <c r="AB86" s="478"/>
      <c r="AC86" s="149">
        <v>56</v>
      </c>
      <c r="AD86" s="409">
        <f t="shared" si="63"/>
        <v>723</v>
      </c>
      <c r="AE86" s="410">
        <f t="shared" si="64"/>
        <v>352</v>
      </c>
      <c r="AG86" s="246" t="s">
        <v>80</v>
      </c>
      <c r="AH86" s="149">
        <v>57</v>
      </c>
      <c r="AI86" s="149">
        <v>41</v>
      </c>
      <c r="AJ86" s="149">
        <v>30</v>
      </c>
      <c r="AK86" s="149">
        <v>29</v>
      </c>
      <c r="AL86" s="149">
        <f t="shared" si="48"/>
        <v>157</v>
      </c>
      <c r="AM86" s="149">
        <v>101</v>
      </c>
      <c r="AN86" s="149">
        <v>29</v>
      </c>
      <c r="AO86" s="149">
        <v>130</v>
      </c>
      <c r="AP86" s="162">
        <v>27</v>
      </c>
      <c r="AR86" s="250" t="s">
        <v>80</v>
      </c>
      <c r="AS86" s="47">
        <v>107</v>
      </c>
      <c r="AT86" s="47">
        <v>67</v>
      </c>
      <c r="AU86" s="47">
        <v>15</v>
      </c>
      <c r="AV86" s="47">
        <v>4</v>
      </c>
      <c r="AW86" s="47">
        <v>96</v>
      </c>
      <c r="AX86" s="47">
        <v>10</v>
      </c>
      <c r="AY86" s="149">
        <f t="shared" si="60"/>
        <v>299</v>
      </c>
      <c r="AZ86" s="154">
        <v>146</v>
      </c>
    </row>
    <row r="87" spans="1:52" s="36" customFormat="1" ht="13.35" customHeight="1">
      <c r="A87" s="247" t="s">
        <v>81</v>
      </c>
      <c r="B87" s="401"/>
      <c r="C87" s="607"/>
      <c r="D87" s="401"/>
      <c r="E87" s="401"/>
      <c r="F87" s="607"/>
      <c r="G87" s="401"/>
      <c r="H87" s="401"/>
      <c r="I87" s="607"/>
      <c r="J87" s="401"/>
      <c r="K87" s="401"/>
      <c r="L87" s="607"/>
      <c r="M87" s="401"/>
      <c r="N87" s="401"/>
      <c r="O87" s="402"/>
      <c r="P87" s="403">
        <f>SUM(P88:P94)</f>
        <v>0</v>
      </c>
      <c r="Q87" s="247" t="s">
        <v>81</v>
      </c>
      <c r="R87" s="401"/>
      <c r="S87" s="607"/>
      <c r="T87" s="401"/>
      <c r="U87" s="401"/>
      <c r="V87" s="607"/>
      <c r="W87" s="401"/>
      <c r="X87" s="401"/>
      <c r="Y87" s="607"/>
      <c r="Z87" s="401"/>
      <c r="AA87" s="401"/>
      <c r="AB87" s="607"/>
      <c r="AC87" s="401"/>
      <c r="AD87" s="401"/>
      <c r="AE87" s="402"/>
      <c r="AF87" s="403">
        <f>SUM(AF88:AF94)</f>
        <v>0</v>
      </c>
      <c r="AG87" s="247" t="s">
        <v>81</v>
      </c>
      <c r="AH87" s="401"/>
      <c r="AI87" s="401"/>
      <c r="AJ87" s="401"/>
      <c r="AK87" s="401"/>
      <c r="AL87" s="149"/>
      <c r="AM87" s="401"/>
      <c r="AN87" s="401"/>
      <c r="AO87" s="401"/>
      <c r="AP87" s="402"/>
      <c r="AQ87" s="403">
        <f>SUM(AQ88:AQ94)</f>
        <v>0</v>
      </c>
      <c r="AR87" s="411" t="s">
        <v>81</v>
      </c>
      <c r="AS87" s="401"/>
      <c r="AT87" s="401"/>
      <c r="AU87" s="401"/>
      <c r="AV87" s="401"/>
      <c r="AW87" s="401"/>
      <c r="AX87" s="401"/>
      <c r="AY87" s="149"/>
      <c r="AZ87" s="127"/>
    </row>
    <row r="88" spans="1:52" s="36" customFormat="1" ht="13.35" customHeight="1">
      <c r="A88" s="246" t="s">
        <v>82</v>
      </c>
      <c r="B88" s="408">
        <v>385</v>
      </c>
      <c r="C88" s="608"/>
      <c r="D88" s="408">
        <v>145</v>
      </c>
      <c r="E88" s="408">
        <v>213</v>
      </c>
      <c r="F88" s="608"/>
      <c r="G88" s="408">
        <v>93</v>
      </c>
      <c r="H88" s="408">
        <v>120</v>
      </c>
      <c r="I88" s="608"/>
      <c r="J88" s="408">
        <v>45</v>
      </c>
      <c r="K88" s="408">
        <v>87</v>
      </c>
      <c r="L88" s="608"/>
      <c r="M88" s="408">
        <v>28</v>
      </c>
      <c r="N88" s="401">
        <f>+B88+E88+H88+K88</f>
        <v>805</v>
      </c>
      <c r="O88" s="402">
        <f>+D88+G88+J88+M88</f>
        <v>311</v>
      </c>
      <c r="Q88" s="246" t="s">
        <v>82</v>
      </c>
      <c r="R88" s="149">
        <v>20</v>
      </c>
      <c r="S88" s="478"/>
      <c r="T88" s="149">
        <v>8</v>
      </c>
      <c r="U88" s="149">
        <v>5</v>
      </c>
      <c r="V88" s="478"/>
      <c r="W88" s="149">
        <v>0</v>
      </c>
      <c r="X88" s="149">
        <v>0</v>
      </c>
      <c r="Y88" s="478"/>
      <c r="Z88" s="149">
        <v>0</v>
      </c>
      <c r="AA88" s="149">
        <v>11</v>
      </c>
      <c r="AB88" s="478"/>
      <c r="AC88" s="149">
        <v>4</v>
      </c>
      <c r="AD88" s="409">
        <f>R88+U88+X88+AA88</f>
        <v>36</v>
      </c>
      <c r="AE88" s="410">
        <f>T88+W88+Z88+AC88</f>
        <v>12</v>
      </c>
      <c r="AG88" s="246" t="s">
        <v>82</v>
      </c>
      <c r="AH88" s="149">
        <v>7</v>
      </c>
      <c r="AI88" s="149">
        <v>4</v>
      </c>
      <c r="AJ88" s="149">
        <v>2</v>
      </c>
      <c r="AK88" s="149">
        <v>2</v>
      </c>
      <c r="AL88" s="149">
        <f t="shared" si="48"/>
        <v>15</v>
      </c>
      <c r="AM88" s="149">
        <v>11</v>
      </c>
      <c r="AN88" s="149">
        <v>3</v>
      </c>
      <c r="AO88" s="149">
        <v>14</v>
      </c>
      <c r="AP88" s="162">
        <v>3</v>
      </c>
      <c r="AR88" s="250" t="s">
        <v>82</v>
      </c>
      <c r="AS88" s="47">
        <v>1</v>
      </c>
      <c r="AT88" s="47">
        <v>11</v>
      </c>
      <c r="AU88" s="47"/>
      <c r="AV88" s="47">
        <v>1</v>
      </c>
      <c r="AW88" s="47">
        <v>14</v>
      </c>
      <c r="AX88" s="47">
        <v>1</v>
      </c>
      <c r="AY88" s="149">
        <f t="shared" si="60"/>
        <v>28</v>
      </c>
      <c r="AZ88" s="154">
        <v>4</v>
      </c>
    </row>
    <row r="89" spans="1:52" s="36" customFormat="1" ht="13.35" customHeight="1">
      <c r="A89" s="246" t="s">
        <v>83</v>
      </c>
      <c r="B89" s="408">
        <v>3669</v>
      </c>
      <c r="C89" s="608"/>
      <c r="D89" s="408">
        <v>1789</v>
      </c>
      <c r="E89" s="408">
        <v>2061</v>
      </c>
      <c r="F89" s="608"/>
      <c r="G89" s="408">
        <v>925</v>
      </c>
      <c r="H89" s="408">
        <v>1347</v>
      </c>
      <c r="I89" s="608"/>
      <c r="J89" s="408">
        <v>586</v>
      </c>
      <c r="K89" s="408">
        <v>1554</v>
      </c>
      <c r="L89" s="608"/>
      <c r="M89" s="408">
        <v>667</v>
      </c>
      <c r="N89" s="401">
        <f>+B89+E89+H89+K89</f>
        <v>8631</v>
      </c>
      <c r="O89" s="402">
        <f>+D89+G89+J89+M89</f>
        <v>3967</v>
      </c>
      <c r="Q89" s="246" t="s">
        <v>83</v>
      </c>
      <c r="R89" s="149">
        <v>687</v>
      </c>
      <c r="S89" s="478"/>
      <c r="T89" s="149">
        <v>327</v>
      </c>
      <c r="U89" s="149">
        <v>209</v>
      </c>
      <c r="V89" s="478"/>
      <c r="W89" s="149">
        <v>101</v>
      </c>
      <c r="X89" s="149">
        <v>223</v>
      </c>
      <c r="Y89" s="478"/>
      <c r="Z89" s="149">
        <v>111</v>
      </c>
      <c r="AA89" s="149">
        <v>697</v>
      </c>
      <c r="AB89" s="478"/>
      <c r="AC89" s="149">
        <v>324</v>
      </c>
      <c r="AD89" s="409">
        <f>R89+U89+X89+AA89</f>
        <v>1816</v>
      </c>
      <c r="AE89" s="410">
        <f>T89+W89+Z89+AC89</f>
        <v>863</v>
      </c>
      <c r="AG89" s="246" t="s">
        <v>83</v>
      </c>
      <c r="AH89" s="149">
        <v>60</v>
      </c>
      <c r="AI89" s="149">
        <v>35</v>
      </c>
      <c r="AJ89" s="149">
        <v>27</v>
      </c>
      <c r="AK89" s="149">
        <v>28</v>
      </c>
      <c r="AL89" s="149">
        <f t="shared" si="48"/>
        <v>150</v>
      </c>
      <c r="AM89" s="149">
        <v>89</v>
      </c>
      <c r="AN89" s="149">
        <v>52</v>
      </c>
      <c r="AO89" s="149">
        <v>141</v>
      </c>
      <c r="AP89" s="162">
        <v>25</v>
      </c>
      <c r="AR89" s="250" t="s">
        <v>83</v>
      </c>
      <c r="AS89" s="47">
        <v>46</v>
      </c>
      <c r="AT89" s="47">
        <v>62</v>
      </c>
      <c r="AU89" s="47">
        <v>21</v>
      </c>
      <c r="AV89" s="47">
        <v>1</v>
      </c>
      <c r="AW89" s="47">
        <v>90</v>
      </c>
      <c r="AX89" s="47">
        <v>12</v>
      </c>
      <c r="AY89" s="149">
        <f t="shared" si="60"/>
        <v>232</v>
      </c>
      <c r="AZ89" s="154">
        <v>36</v>
      </c>
    </row>
    <row r="90" spans="1:52" s="36" customFormat="1" ht="13.35" customHeight="1">
      <c r="A90" s="246" t="s">
        <v>84</v>
      </c>
      <c r="B90" s="408">
        <v>533</v>
      </c>
      <c r="C90" s="608"/>
      <c r="D90" s="408">
        <v>208</v>
      </c>
      <c r="E90" s="408">
        <v>365</v>
      </c>
      <c r="F90" s="608"/>
      <c r="G90" s="408">
        <v>137</v>
      </c>
      <c r="H90" s="408">
        <v>413</v>
      </c>
      <c r="I90" s="608"/>
      <c r="J90" s="408">
        <v>126</v>
      </c>
      <c r="K90" s="408">
        <v>254</v>
      </c>
      <c r="L90" s="608"/>
      <c r="M90" s="408">
        <v>96</v>
      </c>
      <c r="N90" s="401">
        <f>+B90+E90+H90+K90</f>
        <v>1565</v>
      </c>
      <c r="O90" s="402">
        <f>+D90+G90+J90+M90</f>
        <v>567</v>
      </c>
      <c r="Q90" s="246" t="s">
        <v>84</v>
      </c>
      <c r="R90" s="149">
        <v>53</v>
      </c>
      <c r="S90" s="478"/>
      <c r="T90" s="149">
        <v>15</v>
      </c>
      <c r="U90" s="149">
        <v>32</v>
      </c>
      <c r="V90" s="478"/>
      <c r="W90" s="149">
        <v>14</v>
      </c>
      <c r="X90" s="149">
        <v>32</v>
      </c>
      <c r="Y90" s="478"/>
      <c r="Z90" s="149">
        <v>15</v>
      </c>
      <c r="AA90" s="149">
        <v>97</v>
      </c>
      <c r="AB90" s="478"/>
      <c r="AC90" s="149">
        <v>29</v>
      </c>
      <c r="AD90" s="409">
        <f>R90+U90+X90+AA90</f>
        <v>214</v>
      </c>
      <c r="AE90" s="410">
        <f>T90+W90+Z90+AC90</f>
        <v>73</v>
      </c>
      <c r="AG90" s="246" t="s">
        <v>84</v>
      </c>
      <c r="AH90" s="149">
        <v>8</v>
      </c>
      <c r="AI90" s="149">
        <v>5</v>
      </c>
      <c r="AJ90" s="149">
        <v>5</v>
      </c>
      <c r="AK90" s="149">
        <v>3</v>
      </c>
      <c r="AL90" s="149">
        <f t="shared" si="48"/>
        <v>21</v>
      </c>
      <c r="AM90" s="149">
        <v>13</v>
      </c>
      <c r="AN90" s="149">
        <v>6</v>
      </c>
      <c r="AO90" s="149">
        <v>19</v>
      </c>
      <c r="AP90" s="162">
        <v>4</v>
      </c>
      <c r="AR90" s="250" t="s">
        <v>84</v>
      </c>
      <c r="AS90" s="47">
        <v>10</v>
      </c>
      <c r="AT90" s="47">
        <v>14</v>
      </c>
      <c r="AU90" s="47"/>
      <c r="AV90" s="47"/>
      <c r="AW90" s="47">
        <v>13</v>
      </c>
      <c r="AX90" s="47">
        <v>0</v>
      </c>
      <c r="AY90" s="149">
        <f t="shared" si="60"/>
        <v>37</v>
      </c>
      <c r="AZ90" s="154">
        <v>3</v>
      </c>
    </row>
    <row r="91" spans="1:52" s="36" customFormat="1" ht="13.35" customHeight="1">
      <c r="A91" s="246" t="s">
        <v>85</v>
      </c>
      <c r="B91" s="408">
        <v>4208</v>
      </c>
      <c r="C91" s="608"/>
      <c r="D91" s="408">
        <v>1589</v>
      </c>
      <c r="E91" s="408">
        <v>2142</v>
      </c>
      <c r="F91" s="608"/>
      <c r="G91" s="408">
        <v>732</v>
      </c>
      <c r="H91" s="408">
        <v>1495</v>
      </c>
      <c r="I91" s="608"/>
      <c r="J91" s="408">
        <v>464</v>
      </c>
      <c r="K91" s="408">
        <v>1398</v>
      </c>
      <c r="L91" s="608"/>
      <c r="M91" s="408">
        <v>437</v>
      </c>
      <c r="N91" s="401">
        <f>+B91+E91+H91+K91</f>
        <v>9243</v>
      </c>
      <c r="O91" s="402">
        <f>+D91+G91+J91+M91</f>
        <v>3222</v>
      </c>
      <c r="Q91" s="246" t="s">
        <v>85</v>
      </c>
      <c r="R91" s="149">
        <v>755</v>
      </c>
      <c r="S91" s="478"/>
      <c r="T91" s="149">
        <v>331</v>
      </c>
      <c r="U91" s="149">
        <v>295</v>
      </c>
      <c r="V91" s="478"/>
      <c r="W91" s="149">
        <v>119</v>
      </c>
      <c r="X91" s="149">
        <v>169</v>
      </c>
      <c r="Y91" s="478"/>
      <c r="Z91" s="149">
        <v>35</v>
      </c>
      <c r="AA91" s="149">
        <v>519</v>
      </c>
      <c r="AB91" s="478"/>
      <c r="AC91" s="149">
        <v>170</v>
      </c>
      <c r="AD91" s="409">
        <f>R91+U91+X91+AA91</f>
        <v>1738</v>
      </c>
      <c r="AE91" s="410">
        <f>T91+W91+Z91+AC91</f>
        <v>655</v>
      </c>
      <c r="AG91" s="246" t="s">
        <v>85</v>
      </c>
      <c r="AH91" s="149">
        <v>77</v>
      </c>
      <c r="AI91" s="149">
        <v>47</v>
      </c>
      <c r="AJ91" s="149">
        <v>35</v>
      </c>
      <c r="AK91" s="149">
        <v>31</v>
      </c>
      <c r="AL91" s="149">
        <f t="shared" si="48"/>
        <v>190</v>
      </c>
      <c r="AM91" s="149">
        <v>110</v>
      </c>
      <c r="AN91" s="149">
        <v>51</v>
      </c>
      <c r="AO91" s="149">
        <v>161</v>
      </c>
      <c r="AP91" s="162">
        <v>35</v>
      </c>
      <c r="AR91" s="250" t="s">
        <v>85</v>
      </c>
      <c r="AS91" s="47">
        <v>35</v>
      </c>
      <c r="AT91" s="47">
        <v>43</v>
      </c>
      <c r="AU91" s="47">
        <v>62</v>
      </c>
      <c r="AV91" s="47">
        <v>3</v>
      </c>
      <c r="AW91" s="47">
        <v>133</v>
      </c>
      <c r="AX91" s="47">
        <v>0</v>
      </c>
      <c r="AY91" s="149">
        <f t="shared" si="60"/>
        <v>276</v>
      </c>
      <c r="AZ91" s="154">
        <v>37</v>
      </c>
    </row>
    <row r="92" spans="1:52" s="36" customFormat="1" ht="13.35" customHeight="1">
      <c r="A92" s="246" t="s">
        <v>86</v>
      </c>
      <c r="B92" s="408">
        <v>862</v>
      </c>
      <c r="C92" s="608"/>
      <c r="D92" s="408">
        <v>367</v>
      </c>
      <c r="E92" s="408">
        <v>559</v>
      </c>
      <c r="F92" s="608"/>
      <c r="G92" s="408">
        <v>211</v>
      </c>
      <c r="H92" s="408">
        <v>293</v>
      </c>
      <c r="I92" s="608"/>
      <c r="J92" s="408">
        <v>95</v>
      </c>
      <c r="K92" s="408">
        <v>285</v>
      </c>
      <c r="L92" s="608"/>
      <c r="M92" s="408">
        <v>87</v>
      </c>
      <c r="N92" s="401">
        <f>+B92+E92+H92+K92</f>
        <v>1999</v>
      </c>
      <c r="O92" s="402">
        <f>+D92+G92+J92+M92</f>
        <v>760</v>
      </c>
      <c r="Q92" s="246" t="s">
        <v>86</v>
      </c>
      <c r="R92" s="149">
        <v>135</v>
      </c>
      <c r="S92" s="478"/>
      <c r="T92" s="149">
        <v>67</v>
      </c>
      <c r="U92" s="149">
        <v>87</v>
      </c>
      <c r="V92" s="478"/>
      <c r="W92" s="149">
        <v>33</v>
      </c>
      <c r="X92" s="149">
        <v>50</v>
      </c>
      <c r="Y92" s="478"/>
      <c r="Z92" s="149">
        <v>17</v>
      </c>
      <c r="AA92" s="149">
        <v>88</v>
      </c>
      <c r="AB92" s="478"/>
      <c r="AC92" s="149">
        <v>25</v>
      </c>
      <c r="AD92" s="409">
        <f>R92+U92+X92+AA92</f>
        <v>360</v>
      </c>
      <c r="AE92" s="410">
        <f>T92+W92+Z92+AC92</f>
        <v>142</v>
      </c>
      <c r="AG92" s="246" t="s">
        <v>86</v>
      </c>
      <c r="AH92" s="149">
        <v>18</v>
      </c>
      <c r="AI92" s="149">
        <v>13</v>
      </c>
      <c r="AJ92" s="149">
        <v>7</v>
      </c>
      <c r="AK92" s="149">
        <v>7</v>
      </c>
      <c r="AL92" s="149">
        <f t="shared" si="48"/>
        <v>45</v>
      </c>
      <c r="AM92" s="149">
        <v>19</v>
      </c>
      <c r="AN92" s="149">
        <v>20</v>
      </c>
      <c r="AO92" s="149">
        <v>39</v>
      </c>
      <c r="AP92" s="162">
        <v>12</v>
      </c>
      <c r="AR92" s="250" t="s">
        <v>86</v>
      </c>
      <c r="AS92" s="47">
        <v>5</v>
      </c>
      <c r="AT92" s="47">
        <v>20</v>
      </c>
      <c r="AU92" s="47">
        <v>3</v>
      </c>
      <c r="AV92" s="47">
        <v>13</v>
      </c>
      <c r="AW92" s="47">
        <v>25</v>
      </c>
      <c r="AX92" s="47">
        <v>0</v>
      </c>
      <c r="AY92" s="149">
        <f t="shared" si="60"/>
        <v>66</v>
      </c>
      <c r="AZ92" s="154">
        <v>9</v>
      </c>
    </row>
    <row r="93" spans="1:52" s="36" customFormat="1" ht="13.35" customHeight="1">
      <c r="A93" s="247" t="s">
        <v>25</v>
      </c>
      <c r="B93" s="401"/>
      <c r="C93" s="607"/>
      <c r="D93" s="401"/>
      <c r="E93" s="401"/>
      <c r="F93" s="607"/>
      <c r="G93" s="401"/>
      <c r="H93" s="401"/>
      <c r="I93" s="607"/>
      <c r="J93" s="401"/>
      <c r="K93" s="401"/>
      <c r="L93" s="607"/>
      <c r="M93" s="401"/>
      <c r="N93" s="401"/>
      <c r="O93" s="402"/>
      <c r="P93" s="403">
        <f>SUM(P95:P100)</f>
        <v>0</v>
      </c>
      <c r="Q93" s="247" t="s">
        <v>25</v>
      </c>
      <c r="R93" s="417"/>
      <c r="S93" s="614"/>
      <c r="T93" s="417"/>
      <c r="U93" s="417"/>
      <c r="V93" s="614"/>
      <c r="W93" s="417"/>
      <c r="X93" s="401"/>
      <c r="Y93" s="607"/>
      <c r="Z93" s="401"/>
      <c r="AA93" s="401"/>
      <c r="AB93" s="607"/>
      <c r="AC93" s="401"/>
      <c r="AD93" s="401"/>
      <c r="AE93" s="402"/>
      <c r="AF93" s="403">
        <f>SUM(AF95:AF100)</f>
        <v>0</v>
      </c>
      <c r="AG93" s="247" t="s">
        <v>25</v>
      </c>
      <c r="AH93" s="401"/>
      <c r="AI93" s="401"/>
      <c r="AJ93" s="401"/>
      <c r="AK93" s="401"/>
      <c r="AL93" s="149"/>
      <c r="AM93" s="401"/>
      <c r="AN93" s="401"/>
      <c r="AO93" s="401"/>
      <c r="AP93" s="402"/>
      <c r="AQ93" s="403">
        <f>SUM(AQ95:AQ100)</f>
        <v>0</v>
      </c>
      <c r="AR93" s="411" t="s">
        <v>25</v>
      </c>
      <c r="AS93" s="401"/>
      <c r="AT93" s="401"/>
      <c r="AU93" s="401"/>
      <c r="AV93" s="401"/>
      <c r="AW93" s="401"/>
      <c r="AX93" s="401"/>
      <c r="AY93" s="149"/>
      <c r="AZ93" s="127"/>
    </row>
    <row r="94" spans="1:52" s="36" customFormat="1" ht="13.35" customHeight="1">
      <c r="A94" s="246" t="s">
        <v>87</v>
      </c>
      <c r="B94" s="408">
        <v>566</v>
      </c>
      <c r="C94" s="608"/>
      <c r="D94" s="408">
        <v>293</v>
      </c>
      <c r="E94" s="408">
        <v>317</v>
      </c>
      <c r="F94" s="608"/>
      <c r="G94" s="408">
        <v>167</v>
      </c>
      <c r="H94" s="408">
        <v>227</v>
      </c>
      <c r="I94" s="608"/>
      <c r="J94" s="408">
        <v>117</v>
      </c>
      <c r="K94" s="408">
        <v>227</v>
      </c>
      <c r="L94" s="608"/>
      <c r="M94" s="408">
        <v>121</v>
      </c>
      <c r="N94" s="401">
        <f t="shared" ref="N94:N100" si="65">+B94+E94+H94+K94</f>
        <v>1337</v>
      </c>
      <c r="O94" s="402">
        <f t="shared" ref="O94:O100" si="66">+D94+G94+J94+M94</f>
        <v>698</v>
      </c>
      <c r="Q94" s="246" t="s">
        <v>87</v>
      </c>
      <c r="R94" s="149">
        <v>179</v>
      </c>
      <c r="S94" s="478"/>
      <c r="T94" s="149">
        <v>90</v>
      </c>
      <c r="U94" s="149">
        <v>60</v>
      </c>
      <c r="V94" s="478"/>
      <c r="W94" s="149">
        <v>30</v>
      </c>
      <c r="X94" s="149">
        <v>49</v>
      </c>
      <c r="Y94" s="478"/>
      <c r="Z94" s="149">
        <v>23</v>
      </c>
      <c r="AA94" s="149">
        <v>58</v>
      </c>
      <c r="AB94" s="478"/>
      <c r="AC94" s="149">
        <v>30</v>
      </c>
      <c r="AD94" s="409">
        <f t="shared" ref="AD94:AD100" si="67">R94+U94+X94+AA94</f>
        <v>346</v>
      </c>
      <c r="AE94" s="410">
        <f t="shared" ref="AE94:AE100" si="68">T94+W94+Z94+AC94</f>
        <v>173</v>
      </c>
      <c r="AG94" s="246" t="s">
        <v>87</v>
      </c>
      <c r="AH94" s="149">
        <v>10</v>
      </c>
      <c r="AI94" s="149">
        <v>6</v>
      </c>
      <c r="AJ94" s="149">
        <v>5</v>
      </c>
      <c r="AK94" s="149">
        <v>5</v>
      </c>
      <c r="AL94" s="149">
        <f t="shared" si="48"/>
        <v>26</v>
      </c>
      <c r="AM94" s="149">
        <v>10</v>
      </c>
      <c r="AN94" s="149">
        <v>9</v>
      </c>
      <c r="AO94" s="149">
        <v>19</v>
      </c>
      <c r="AP94" s="162">
        <v>2</v>
      </c>
      <c r="AR94" s="250" t="s">
        <v>87</v>
      </c>
      <c r="AS94" s="47">
        <v>2</v>
      </c>
      <c r="AT94" s="47">
        <v>18</v>
      </c>
      <c r="AU94" s="47">
        <v>3</v>
      </c>
      <c r="AV94" s="47"/>
      <c r="AW94" s="47">
        <v>15</v>
      </c>
      <c r="AX94" s="47">
        <v>0</v>
      </c>
      <c r="AY94" s="149">
        <f t="shared" si="60"/>
        <v>38</v>
      </c>
      <c r="AZ94" s="154">
        <v>8</v>
      </c>
    </row>
    <row r="95" spans="1:52" s="36" customFormat="1" ht="13.35" customHeight="1">
      <c r="A95" s="246" t="s">
        <v>88</v>
      </c>
      <c r="B95" s="408">
        <v>2167</v>
      </c>
      <c r="C95" s="608"/>
      <c r="D95" s="408">
        <v>1112</v>
      </c>
      <c r="E95" s="408">
        <v>1966</v>
      </c>
      <c r="F95" s="608"/>
      <c r="G95" s="408">
        <v>1065</v>
      </c>
      <c r="H95" s="408">
        <v>1160</v>
      </c>
      <c r="I95" s="608"/>
      <c r="J95" s="408">
        <v>624</v>
      </c>
      <c r="K95" s="408">
        <v>1044</v>
      </c>
      <c r="L95" s="608"/>
      <c r="M95" s="408">
        <v>538</v>
      </c>
      <c r="N95" s="401">
        <f t="shared" si="65"/>
        <v>6337</v>
      </c>
      <c r="O95" s="402">
        <f t="shared" si="66"/>
        <v>3339</v>
      </c>
      <c r="Q95" s="246" t="s">
        <v>88</v>
      </c>
      <c r="R95" s="149">
        <v>185</v>
      </c>
      <c r="S95" s="478"/>
      <c r="T95" s="149">
        <v>88</v>
      </c>
      <c r="U95" s="149">
        <v>94</v>
      </c>
      <c r="V95" s="478"/>
      <c r="W95" s="149">
        <v>49</v>
      </c>
      <c r="X95" s="149">
        <v>66</v>
      </c>
      <c r="Y95" s="478"/>
      <c r="Z95" s="149">
        <v>34</v>
      </c>
      <c r="AA95" s="149">
        <v>125</v>
      </c>
      <c r="AB95" s="478"/>
      <c r="AC95" s="149">
        <v>69</v>
      </c>
      <c r="AD95" s="409">
        <f t="shared" si="67"/>
        <v>470</v>
      </c>
      <c r="AE95" s="410">
        <f t="shared" si="68"/>
        <v>240</v>
      </c>
      <c r="AG95" s="246" t="s">
        <v>88</v>
      </c>
      <c r="AH95" s="149">
        <v>49</v>
      </c>
      <c r="AI95" s="149">
        <v>48</v>
      </c>
      <c r="AJ95" s="149">
        <v>24</v>
      </c>
      <c r="AK95" s="149">
        <v>23</v>
      </c>
      <c r="AL95" s="149">
        <f t="shared" si="48"/>
        <v>144</v>
      </c>
      <c r="AM95" s="149">
        <v>75</v>
      </c>
      <c r="AN95" s="149">
        <v>50</v>
      </c>
      <c r="AO95" s="149">
        <v>125</v>
      </c>
      <c r="AP95" s="162">
        <v>29</v>
      </c>
      <c r="AR95" s="250" t="s">
        <v>88</v>
      </c>
      <c r="AS95" s="47">
        <v>32</v>
      </c>
      <c r="AT95" s="47">
        <v>61</v>
      </c>
      <c r="AU95" s="47">
        <v>32</v>
      </c>
      <c r="AV95" s="47"/>
      <c r="AW95" s="47">
        <v>74</v>
      </c>
      <c r="AX95" s="47">
        <v>2</v>
      </c>
      <c r="AY95" s="149">
        <f t="shared" si="60"/>
        <v>201</v>
      </c>
      <c r="AZ95" s="154">
        <v>31</v>
      </c>
    </row>
    <row r="96" spans="1:52" s="36" customFormat="1" ht="13.35" customHeight="1">
      <c r="A96" s="246" t="s">
        <v>89</v>
      </c>
      <c r="B96" s="408">
        <v>2664</v>
      </c>
      <c r="C96" s="608"/>
      <c r="D96" s="408">
        <v>1230</v>
      </c>
      <c r="E96" s="408">
        <v>2133</v>
      </c>
      <c r="F96" s="608"/>
      <c r="G96" s="408">
        <v>940</v>
      </c>
      <c r="H96" s="408">
        <v>1184</v>
      </c>
      <c r="I96" s="608"/>
      <c r="J96" s="408">
        <v>566</v>
      </c>
      <c r="K96" s="408">
        <v>952</v>
      </c>
      <c r="L96" s="608"/>
      <c r="M96" s="408">
        <v>396</v>
      </c>
      <c r="N96" s="401">
        <f t="shared" si="65"/>
        <v>6933</v>
      </c>
      <c r="O96" s="402">
        <f t="shared" si="66"/>
        <v>3132</v>
      </c>
      <c r="Q96" s="246" t="s">
        <v>89</v>
      </c>
      <c r="R96" s="149">
        <v>747</v>
      </c>
      <c r="S96" s="478"/>
      <c r="T96" s="149">
        <v>350</v>
      </c>
      <c r="U96" s="149">
        <v>480</v>
      </c>
      <c r="V96" s="478"/>
      <c r="W96" s="149">
        <v>200</v>
      </c>
      <c r="X96" s="149">
        <v>379</v>
      </c>
      <c r="Y96" s="478"/>
      <c r="Z96" s="149">
        <v>193</v>
      </c>
      <c r="AA96" s="149">
        <v>425</v>
      </c>
      <c r="AB96" s="478"/>
      <c r="AC96" s="149">
        <v>170</v>
      </c>
      <c r="AD96" s="409">
        <f t="shared" si="67"/>
        <v>2031</v>
      </c>
      <c r="AE96" s="410">
        <f t="shared" si="68"/>
        <v>913</v>
      </c>
      <c r="AG96" s="246" t="s">
        <v>89</v>
      </c>
      <c r="AH96" s="149">
        <v>53</v>
      </c>
      <c r="AI96" s="149">
        <v>43</v>
      </c>
      <c r="AJ96" s="149">
        <v>23</v>
      </c>
      <c r="AK96" s="149">
        <v>19</v>
      </c>
      <c r="AL96" s="149">
        <f t="shared" si="48"/>
        <v>138</v>
      </c>
      <c r="AM96" s="149">
        <v>75</v>
      </c>
      <c r="AN96" s="149">
        <v>55</v>
      </c>
      <c r="AO96" s="149">
        <v>130</v>
      </c>
      <c r="AP96" s="162">
        <v>22</v>
      </c>
      <c r="AR96" s="250" t="s">
        <v>89</v>
      </c>
      <c r="AS96" s="47">
        <v>12</v>
      </c>
      <c r="AT96" s="47">
        <v>42</v>
      </c>
      <c r="AU96" s="47">
        <v>5</v>
      </c>
      <c r="AV96" s="47">
        <v>1</v>
      </c>
      <c r="AW96" s="47">
        <v>44</v>
      </c>
      <c r="AX96" s="47">
        <v>2</v>
      </c>
      <c r="AY96" s="149">
        <f t="shared" si="60"/>
        <v>106</v>
      </c>
      <c r="AZ96" s="154">
        <v>33</v>
      </c>
    </row>
    <row r="97" spans="1:53" s="36" customFormat="1" ht="13.35" customHeight="1">
      <c r="A97" s="246" t="s">
        <v>90</v>
      </c>
      <c r="B97" s="408">
        <v>1875</v>
      </c>
      <c r="C97" s="608"/>
      <c r="D97" s="408">
        <v>964</v>
      </c>
      <c r="E97" s="408">
        <v>1023</v>
      </c>
      <c r="F97" s="608"/>
      <c r="G97" s="408">
        <v>462</v>
      </c>
      <c r="H97" s="408">
        <v>754</v>
      </c>
      <c r="I97" s="608"/>
      <c r="J97" s="408">
        <v>363</v>
      </c>
      <c r="K97" s="408">
        <v>678</v>
      </c>
      <c r="L97" s="608"/>
      <c r="M97" s="408">
        <v>266</v>
      </c>
      <c r="N97" s="401">
        <f t="shared" si="65"/>
        <v>4330</v>
      </c>
      <c r="O97" s="402">
        <f t="shared" si="66"/>
        <v>2055</v>
      </c>
      <c r="Q97" s="246" t="s">
        <v>90</v>
      </c>
      <c r="R97" s="149">
        <v>516</v>
      </c>
      <c r="S97" s="478"/>
      <c r="T97" s="149">
        <v>273</v>
      </c>
      <c r="U97" s="149">
        <v>171</v>
      </c>
      <c r="V97" s="478"/>
      <c r="W97" s="149">
        <v>79</v>
      </c>
      <c r="X97" s="149">
        <v>195</v>
      </c>
      <c r="Y97" s="478"/>
      <c r="Z97" s="149">
        <v>81</v>
      </c>
      <c r="AA97" s="149">
        <v>228</v>
      </c>
      <c r="AB97" s="478"/>
      <c r="AC97" s="149">
        <v>107</v>
      </c>
      <c r="AD97" s="409">
        <f t="shared" si="67"/>
        <v>1110</v>
      </c>
      <c r="AE97" s="410">
        <f t="shared" si="68"/>
        <v>540</v>
      </c>
      <c r="AG97" s="246" t="s">
        <v>90</v>
      </c>
      <c r="AH97" s="149">
        <v>33</v>
      </c>
      <c r="AI97" s="149">
        <v>21</v>
      </c>
      <c r="AJ97" s="149">
        <v>17</v>
      </c>
      <c r="AK97" s="149">
        <v>15</v>
      </c>
      <c r="AL97" s="149">
        <f t="shared" si="48"/>
        <v>86</v>
      </c>
      <c r="AM97" s="149">
        <v>71</v>
      </c>
      <c r="AN97" s="149">
        <v>9</v>
      </c>
      <c r="AO97" s="149">
        <v>80</v>
      </c>
      <c r="AP97" s="162">
        <v>12</v>
      </c>
      <c r="AR97" s="250" t="s">
        <v>90</v>
      </c>
      <c r="AS97" s="47">
        <v>24</v>
      </c>
      <c r="AT97" s="47">
        <v>49</v>
      </c>
      <c r="AU97" s="47">
        <v>20</v>
      </c>
      <c r="AV97" s="47"/>
      <c r="AW97" s="47">
        <v>58</v>
      </c>
      <c r="AX97" s="47">
        <v>0</v>
      </c>
      <c r="AY97" s="149">
        <f t="shared" si="60"/>
        <v>151</v>
      </c>
      <c r="AZ97" s="154">
        <v>10</v>
      </c>
    </row>
    <row r="98" spans="1:53" s="36" customFormat="1" ht="13.35" customHeight="1">
      <c r="A98" s="246" t="s">
        <v>91</v>
      </c>
      <c r="B98" s="408">
        <v>2889</v>
      </c>
      <c r="C98" s="608"/>
      <c r="D98" s="408">
        <v>1430</v>
      </c>
      <c r="E98" s="408">
        <v>2458</v>
      </c>
      <c r="F98" s="608"/>
      <c r="G98" s="408">
        <v>1320</v>
      </c>
      <c r="H98" s="408">
        <v>2479</v>
      </c>
      <c r="I98" s="608"/>
      <c r="J98" s="408">
        <v>1306</v>
      </c>
      <c r="K98" s="408">
        <v>2449</v>
      </c>
      <c r="L98" s="608"/>
      <c r="M98" s="408">
        <v>1313</v>
      </c>
      <c r="N98" s="401">
        <f t="shared" si="65"/>
        <v>10275</v>
      </c>
      <c r="O98" s="402">
        <f t="shared" si="66"/>
        <v>5369</v>
      </c>
      <c r="Q98" s="246" t="s">
        <v>91</v>
      </c>
      <c r="R98" s="149">
        <v>501</v>
      </c>
      <c r="S98" s="478"/>
      <c r="T98" s="149">
        <v>248</v>
      </c>
      <c r="U98" s="149">
        <v>255</v>
      </c>
      <c r="V98" s="478"/>
      <c r="W98" s="149">
        <v>136</v>
      </c>
      <c r="X98" s="149">
        <v>256</v>
      </c>
      <c r="Y98" s="478"/>
      <c r="Z98" s="149">
        <v>156</v>
      </c>
      <c r="AA98" s="149">
        <v>291</v>
      </c>
      <c r="AB98" s="478"/>
      <c r="AC98" s="149">
        <v>156</v>
      </c>
      <c r="AD98" s="409">
        <f t="shared" si="67"/>
        <v>1303</v>
      </c>
      <c r="AE98" s="410">
        <f t="shared" si="68"/>
        <v>696</v>
      </c>
      <c r="AG98" s="246" t="s">
        <v>91</v>
      </c>
      <c r="AH98" s="149">
        <v>43</v>
      </c>
      <c r="AI98" s="149">
        <v>36</v>
      </c>
      <c r="AJ98" s="149">
        <v>34</v>
      </c>
      <c r="AK98" s="149">
        <v>35</v>
      </c>
      <c r="AL98" s="149">
        <f t="shared" si="48"/>
        <v>148</v>
      </c>
      <c r="AM98" s="149">
        <v>92</v>
      </c>
      <c r="AN98" s="149">
        <v>12</v>
      </c>
      <c r="AO98" s="149">
        <v>104</v>
      </c>
      <c r="AP98" s="162">
        <v>6</v>
      </c>
      <c r="AR98" s="250" t="s">
        <v>91</v>
      </c>
      <c r="AS98" s="47">
        <v>82</v>
      </c>
      <c r="AT98" s="47">
        <v>15</v>
      </c>
      <c r="AU98" s="47">
        <v>6</v>
      </c>
      <c r="AV98" s="47">
        <v>2</v>
      </c>
      <c r="AW98" s="47">
        <v>14</v>
      </c>
      <c r="AX98" s="47">
        <v>0</v>
      </c>
      <c r="AY98" s="149">
        <f t="shared" si="60"/>
        <v>119</v>
      </c>
      <c r="AZ98" s="154">
        <v>79</v>
      </c>
    </row>
    <row r="99" spans="1:53" s="36" customFormat="1" ht="13.35" customHeight="1">
      <c r="A99" s="246" t="s">
        <v>92</v>
      </c>
      <c r="B99" s="408">
        <v>2919</v>
      </c>
      <c r="C99" s="608"/>
      <c r="D99" s="408">
        <v>1489</v>
      </c>
      <c r="E99" s="408">
        <v>1438</v>
      </c>
      <c r="F99" s="608"/>
      <c r="G99" s="408">
        <v>705</v>
      </c>
      <c r="H99" s="408">
        <v>904</v>
      </c>
      <c r="I99" s="608"/>
      <c r="J99" s="408">
        <v>409</v>
      </c>
      <c r="K99" s="408">
        <v>714</v>
      </c>
      <c r="L99" s="608"/>
      <c r="M99" s="408">
        <v>338</v>
      </c>
      <c r="N99" s="401">
        <f t="shared" si="65"/>
        <v>5975</v>
      </c>
      <c r="O99" s="402">
        <f t="shared" si="66"/>
        <v>2941</v>
      </c>
      <c r="Q99" s="246" t="s">
        <v>92</v>
      </c>
      <c r="R99" s="149">
        <v>762</v>
      </c>
      <c r="S99" s="478"/>
      <c r="T99" s="149">
        <v>367</v>
      </c>
      <c r="U99" s="149">
        <v>108</v>
      </c>
      <c r="V99" s="478"/>
      <c r="W99" s="149">
        <v>51</v>
      </c>
      <c r="X99" s="149">
        <v>131</v>
      </c>
      <c r="Y99" s="478"/>
      <c r="Z99" s="149">
        <v>48</v>
      </c>
      <c r="AA99" s="149">
        <v>144</v>
      </c>
      <c r="AB99" s="478"/>
      <c r="AC99" s="149">
        <v>54</v>
      </c>
      <c r="AD99" s="409">
        <f t="shared" si="67"/>
        <v>1145</v>
      </c>
      <c r="AE99" s="410">
        <f t="shared" si="68"/>
        <v>520</v>
      </c>
      <c r="AG99" s="246" t="s">
        <v>92</v>
      </c>
      <c r="AH99" s="149">
        <v>45</v>
      </c>
      <c r="AI99" s="149">
        <v>22</v>
      </c>
      <c r="AJ99" s="149">
        <v>19</v>
      </c>
      <c r="AK99" s="149">
        <v>16</v>
      </c>
      <c r="AL99" s="149">
        <f t="shared" si="48"/>
        <v>102</v>
      </c>
      <c r="AM99" s="149">
        <v>86</v>
      </c>
      <c r="AN99" s="149">
        <v>3</v>
      </c>
      <c r="AO99" s="149">
        <v>89</v>
      </c>
      <c r="AP99" s="162">
        <v>17</v>
      </c>
      <c r="AR99" s="250" t="s">
        <v>92</v>
      </c>
      <c r="AS99" s="47">
        <v>28</v>
      </c>
      <c r="AT99" s="47">
        <v>44</v>
      </c>
      <c r="AU99" s="47">
        <v>19</v>
      </c>
      <c r="AV99" s="47">
        <v>16</v>
      </c>
      <c r="AW99" s="47">
        <v>41</v>
      </c>
      <c r="AX99" s="47">
        <v>1</v>
      </c>
      <c r="AY99" s="149">
        <f t="shared" si="60"/>
        <v>149</v>
      </c>
      <c r="AZ99" s="154">
        <v>28</v>
      </c>
    </row>
    <row r="100" spans="1:53" s="36" customFormat="1" ht="13.35" customHeight="1">
      <c r="A100" s="246" t="s">
        <v>93</v>
      </c>
      <c r="B100" s="408">
        <v>969</v>
      </c>
      <c r="C100" s="608"/>
      <c r="D100" s="408">
        <v>495</v>
      </c>
      <c r="E100" s="408">
        <v>514</v>
      </c>
      <c r="F100" s="608"/>
      <c r="G100" s="408">
        <v>249</v>
      </c>
      <c r="H100" s="408">
        <v>1377</v>
      </c>
      <c r="I100" s="608"/>
      <c r="J100" s="408">
        <v>637</v>
      </c>
      <c r="K100" s="408">
        <v>849</v>
      </c>
      <c r="L100" s="608"/>
      <c r="M100" s="408">
        <v>409</v>
      </c>
      <c r="N100" s="401">
        <f t="shared" si="65"/>
        <v>3709</v>
      </c>
      <c r="O100" s="402">
        <f t="shared" si="66"/>
        <v>1790</v>
      </c>
      <c r="Q100" s="246" t="s">
        <v>93</v>
      </c>
      <c r="R100" s="31">
        <v>121</v>
      </c>
      <c r="S100" s="31"/>
      <c r="T100" s="31">
        <v>60</v>
      </c>
      <c r="U100" s="31">
        <v>10</v>
      </c>
      <c r="V100" s="31"/>
      <c r="W100" s="31">
        <v>3</v>
      </c>
      <c r="X100" s="149">
        <v>360</v>
      </c>
      <c r="Y100" s="478"/>
      <c r="Z100" s="149">
        <v>160</v>
      </c>
      <c r="AA100" s="149">
        <v>228</v>
      </c>
      <c r="AB100" s="478"/>
      <c r="AC100" s="149">
        <v>94</v>
      </c>
      <c r="AD100" s="409">
        <f t="shared" si="67"/>
        <v>719</v>
      </c>
      <c r="AE100" s="410">
        <f t="shared" si="68"/>
        <v>317</v>
      </c>
      <c r="AG100" s="246" t="s">
        <v>93</v>
      </c>
      <c r="AH100" s="149">
        <v>19</v>
      </c>
      <c r="AI100" s="149">
        <v>18</v>
      </c>
      <c r="AJ100" s="149">
        <v>30</v>
      </c>
      <c r="AK100" s="149">
        <v>19</v>
      </c>
      <c r="AL100" s="149">
        <f t="shared" si="48"/>
        <v>86</v>
      </c>
      <c r="AM100" s="149">
        <v>55</v>
      </c>
      <c r="AN100" s="149">
        <v>35</v>
      </c>
      <c r="AO100" s="149">
        <v>90</v>
      </c>
      <c r="AP100" s="162">
        <v>15</v>
      </c>
      <c r="AR100" s="250" t="s">
        <v>93</v>
      </c>
      <c r="AS100" s="47">
        <v>37</v>
      </c>
      <c r="AT100" s="47">
        <v>14</v>
      </c>
      <c r="AU100" s="418">
        <v>37</v>
      </c>
      <c r="AV100" s="47">
        <v>14</v>
      </c>
      <c r="AW100" s="47">
        <v>41</v>
      </c>
      <c r="AX100" s="47">
        <v>2</v>
      </c>
      <c r="AY100" s="149">
        <f t="shared" si="60"/>
        <v>145</v>
      </c>
      <c r="AZ100" s="154">
        <v>19</v>
      </c>
      <c r="BA100" s="55"/>
    </row>
    <row r="101" spans="1:53" s="36" customFormat="1" ht="13.35" customHeight="1">
      <c r="A101" s="247" t="s">
        <v>26</v>
      </c>
      <c r="B101" s="401"/>
      <c r="C101" s="607"/>
      <c r="D101" s="401"/>
      <c r="E101" s="401"/>
      <c r="F101" s="607"/>
      <c r="G101" s="401"/>
      <c r="H101" s="401"/>
      <c r="I101" s="607"/>
      <c r="J101" s="401"/>
      <c r="K101" s="401"/>
      <c r="L101" s="607"/>
      <c r="M101" s="401"/>
      <c r="N101" s="401"/>
      <c r="O101" s="402"/>
      <c r="P101" s="403">
        <f>SUM(P103:P104)</f>
        <v>0</v>
      </c>
      <c r="Q101" s="247" t="s">
        <v>26</v>
      </c>
      <c r="R101" s="39"/>
      <c r="S101" s="39"/>
      <c r="T101" s="39"/>
      <c r="U101" s="39"/>
      <c r="V101" s="39"/>
      <c r="W101" s="39"/>
      <c r="X101" s="401"/>
      <c r="Y101" s="607"/>
      <c r="Z101" s="401"/>
      <c r="AA101" s="401"/>
      <c r="AB101" s="607"/>
      <c r="AC101" s="401"/>
      <c r="AD101" s="401"/>
      <c r="AE101" s="402"/>
      <c r="AF101" s="403">
        <f>SUM(AF103:AF104)</f>
        <v>0</v>
      </c>
      <c r="AG101" s="247" t="s">
        <v>26</v>
      </c>
      <c r="AH101" s="401"/>
      <c r="AI101" s="401"/>
      <c r="AJ101" s="401"/>
      <c r="AK101" s="401"/>
      <c r="AL101" s="149"/>
      <c r="AM101" s="401"/>
      <c r="AN101" s="401"/>
      <c r="AO101" s="401"/>
      <c r="AP101" s="402"/>
      <c r="AQ101" s="403">
        <f>SUM(AQ103:AQ104)</f>
        <v>0</v>
      </c>
      <c r="AR101" s="411" t="s">
        <v>26</v>
      </c>
      <c r="AS101" s="130"/>
      <c r="AT101" s="130"/>
      <c r="AU101" s="130"/>
      <c r="AV101" s="130"/>
      <c r="AW101" s="130"/>
      <c r="AX101" s="130"/>
      <c r="AY101" s="149"/>
      <c r="AZ101" s="127"/>
    </row>
    <row r="102" spans="1:53" s="36" customFormat="1" ht="13.35" customHeight="1">
      <c r="A102" s="246" t="s">
        <v>94</v>
      </c>
      <c r="B102" s="408">
        <v>97</v>
      </c>
      <c r="C102" s="608"/>
      <c r="D102" s="408">
        <v>42</v>
      </c>
      <c r="E102" s="408">
        <v>64</v>
      </c>
      <c r="F102" s="608"/>
      <c r="G102" s="408">
        <v>27</v>
      </c>
      <c r="H102" s="408">
        <v>39</v>
      </c>
      <c r="I102" s="608"/>
      <c r="J102" s="408">
        <v>14</v>
      </c>
      <c r="K102" s="408">
        <v>31</v>
      </c>
      <c r="L102" s="608"/>
      <c r="M102" s="408">
        <v>17</v>
      </c>
      <c r="N102" s="401">
        <v>231</v>
      </c>
      <c r="O102" s="402">
        <v>100</v>
      </c>
      <c r="Q102" s="246" t="s">
        <v>94</v>
      </c>
      <c r="R102" s="47">
        <v>30</v>
      </c>
      <c r="S102" s="47"/>
      <c r="T102" s="47">
        <v>14</v>
      </c>
      <c r="U102" s="47">
        <v>10</v>
      </c>
      <c r="V102" s="47"/>
      <c r="W102" s="47">
        <v>4</v>
      </c>
      <c r="X102" s="47">
        <v>11</v>
      </c>
      <c r="Y102" s="47"/>
      <c r="Z102" s="47">
        <v>3</v>
      </c>
      <c r="AA102" s="47">
        <v>11</v>
      </c>
      <c r="AB102" s="47"/>
      <c r="AC102" s="47">
        <v>3</v>
      </c>
      <c r="AD102" s="47">
        <v>62</v>
      </c>
      <c r="AE102" s="154">
        <v>24</v>
      </c>
      <c r="AG102" s="246" t="s">
        <v>94</v>
      </c>
      <c r="AH102" s="47">
        <v>4</v>
      </c>
      <c r="AI102" s="47">
        <v>2</v>
      </c>
      <c r="AJ102" s="47">
        <v>1</v>
      </c>
      <c r="AK102" s="47">
        <v>1</v>
      </c>
      <c r="AL102" s="149">
        <f t="shared" si="48"/>
        <v>8</v>
      </c>
      <c r="AM102" s="47">
        <v>4</v>
      </c>
      <c r="AN102" s="47">
        <v>1</v>
      </c>
      <c r="AO102" s="47">
        <v>5</v>
      </c>
      <c r="AP102" s="154">
        <v>3</v>
      </c>
      <c r="AR102" s="250" t="s">
        <v>94</v>
      </c>
      <c r="AS102" s="47">
        <v>2</v>
      </c>
      <c r="AT102" s="47">
        <v>7</v>
      </c>
      <c r="AU102" s="47"/>
      <c r="AV102" s="47"/>
      <c r="AW102" s="47">
        <v>2</v>
      </c>
      <c r="AX102" s="47">
        <v>0</v>
      </c>
      <c r="AY102" s="149">
        <f t="shared" si="60"/>
        <v>11</v>
      </c>
      <c r="AZ102" s="154">
        <v>1</v>
      </c>
    </row>
    <row r="103" spans="1:53" s="36" customFormat="1" ht="13.35" customHeight="1">
      <c r="A103" s="246" t="s">
        <v>95</v>
      </c>
      <c r="B103" s="408">
        <v>1245</v>
      </c>
      <c r="C103" s="608"/>
      <c r="D103" s="408">
        <v>642</v>
      </c>
      <c r="E103" s="408">
        <v>1032</v>
      </c>
      <c r="F103" s="608"/>
      <c r="G103" s="408">
        <v>510</v>
      </c>
      <c r="H103" s="408">
        <v>607</v>
      </c>
      <c r="I103" s="608"/>
      <c r="J103" s="408">
        <v>296</v>
      </c>
      <c r="K103" s="408">
        <v>510</v>
      </c>
      <c r="L103" s="608"/>
      <c r="M103" s="408">
        <v>234</v>
      </c>
      <c r="N103" s="401">
        <f>+B103+E103+H103+K103</f>
        <v>3394</v>
      </c>
      <c r="O103" s="402">
        <f>+D103+G103+J103+M103</f>
        <v>1682</v>
      </c>
      <c r="Q103" s="246" t="s">
        <v>95</v>
      </c>
      <c r="R103" s="149">
        <v>354</v>
      </c>
      <c r="S103" s="478"/>
      <c r="T103" s="149">
        <v>173</v>
      </c>
      <c r="U103" s="149">
        <v>136</v>
      </c>
      <c r="V103" s="478"/>
      <c r="W103" s="149">
        <v>75</v>
      </c>
      <c r="X103" s="149">
        <v>156</v>
      </c>
      <c r="Y103" s="478"/>
      <c r="Z103" s="149">
        <v>87</v>
      </c>
      <c r="AA103" s="149">
        <v>127</v>
      </c>
      <c r="AB103" s="478"/>
      <c r="AC103" s="149">
        <v>65</v>
      </c>
      <c r="AD103" s="409">
        <f>R103+U103+X103+AA103</f>
        <v>773</v>
      </c>
      <c r="AE103" s="410">
        <f>T103+W103+Z103+AC103</f>
        <v>400</v>
      </c>
      <c r="AG103" s="246" t="s">
        <v>95</v>
      </c>
      <c r="AH103" s="149">
        <v>27</v>
      </c>
      <c r="AI103" s="149">
        <v>24</v>
      </c>
      <c r="AJ103" s="149">
        <v>14</v>
      </c>
      <c r="AK103" s="149">
        <v>13</v>
      </c>
      <c r="AL103" s="149">
        <f t="shared" si="48"/>
        <v>78</v>
      </c>
      <c r="AM103" s="149">
        <v>47</v>
      </c>
      <c r="AN103" s="149">
        <v>20</v>
      </c>
      <c r="AO103" s="149">
        <v>67</v>
      </c>
      <c r="AP103" s="162">
        <v>10</v>
      </c>
      <c r="AR103" s="250" t="s">
        <v>95</v>
      </c>
      <c r="AS103" s="47">
        <v>42</v>
      </c>
      <c r="AT103" s="47">
        <v>40</v>
      </c>
      <c r="AU103" s="47">
        <v>7</v>
      </c>
      <c r="AV103" s="47">
        <v>2</v>
      </c>
      <c r="AW103" s="47">
        <v>38</v>
      </c>
      <c r="AX103" s="47">
        <v>1</v>
      </c>
      <c r="AY103" s="149">
        <f t="shared" si="60"/>
        <v>130</v>
      </c>
      <c r="AZ103" s="154">
        <v>19</v>
      </c>
    </row>
    <row r="104" spans="1:53" s="36" customFormat="1" ht="13.35" customHeight="1" thickBot="1">
      <c r="A104" s="248" t="s">
        <v>96</v>
      </c>
      <c r="B104" s="419">
        <v>1062</v>
      </c>
      <c r="C104" s="611"/>
      <c r="D104" s="419">
        <v>483</v>
      </c>
      <c r="E104" s="419">
        <v>885</v>
      </c>
      <c r="F104" s="611"/>
      <c r="G104" s="419">
        <v>435</v>
      </c>
      <c r="H104" s="419">
        <v>461</v>
      </c>
      <c r="I104" s="611"/>
      <c r="J104" s="419">
        <v>206</v>
      </c>
      <c r="K104" s="419">
        <v>465</v>
      </c>
      <c r="L104" s="611"/>
      <c r="M104" s="419">
        <v>212</v>
      </c>
      <c r="N104" s="413">
        <f>+B104+E104+H104+K104</f>
        <v>2873</v>
      </c>
      <c r="O104" s="414">
        <f>+D104+G104+J104+M104</f>
        <v>1336</v>
      </c>
      <c r="Q104" s="248" t="s">
        <v>96</v>
      </c>
      <c r="R104" s="254">
        <v>160</v>
      </c>
      <c r="S104" s="482"/>
      <c r="T104" s="254">
        <v>67</v>
      </c>
      <c r="U104" s="254">
        <v>42</v>
      </c>
      <c r="V104" s="482"/>
      <c r="W104" s="254">
        <v>22</v>
      </c>
      <c r="X104" s="254">
        <v>56</v>
      </c>
      <c r="Y104" s="482"/>
      <c r="Z104" s="254">
        <v>25</v>
      </c>
      <c r="AA104" s="254">
        <v>143</v>
      </c>
      <c r="AB104" s="482"/>
      <c r="AC104" s="254">
        <v>61</v>
      </c>
      <c r="AD104" s="420">
        <f>R104+U104+X104+AA104</f>
        <v>401</v>
      </c>
      <c r="AE104" s="421">
        <f>T104+W104+Z104+AC104</f>
        <v>175</v>
      </c>
      <c r="AG104" s="248" t="s">
        <v>96</v>
      </c>
      <c r="AH104" s="254">
        <v>23</v>
      </c>
      <c r="AI104" s="254">
        <v>21</v>
      </c>
      <c r="AJ104" s="254">
        <v>16</v>
      </c>
      <c r="AK104" s="254">
        <v>16</v>
      </c>
      <c r="AL104" s="254">
        <f t="shared" si="48"/>
        <v>76</v>
      </c>
      <c r="AM104" s="254">
        <v>47</v>
      </c>
      <c r="AN104" s="254">
        <v>20</v>
      </c>
      <c r="AO104" s="254">
        <v>67</v>
      </c>
      <c r="AP104" s="256">
        <v>12</v>
      </c>
      <c r="AR104" s="255" t="s">
        <v>96</v>
      </c>
      <c r="AS104" s="146">
        <v>32</v>
      </c>
      <c r="AT104" s="146">
        <v>48</v>
      </c>
      <c r="AU104" s="146">
        <v>17</v>
      </c>
      <c r="AV104" s="146"/>
      <c r="AW104" s="146">
        <v>21</v>
      </c>
      <c r="AX104" s="146">
        <v>4</v>
      </c>
      <c r="AY104" s="254">
        <f t="shared" si="60"/>
        <v>122</v>
      </c>
      <c r="AZ104" s="155">
        <v>19</v>
      </c>
    </row>
    <row r="105" spans="1:53" s="397" customFormat="1" ht="13.8">
      <c r="A105" s="732" t="s">
        <v>427</v>
      </c>
      <c r="B105" s="732"/>
      <c r="C105" s="732"/>
      <c r="D105" s="732"/>
      <c r="E105" s="732"/>
      <c r="F105" s="732"/>
      <c r="G105" s="732"/>
      <c r="H105" s="732"/>
      <c r="I105" s="732"/>
      <c r="J105" s="732"/>
      <c r="K105" s="732"/>
      <c r="L105" s="732"/>
      <c r="M105" s="732"/>
      <c r="N105" s="732"/>
      <c r="O105" s="732"/>
      <c r="Q105" s="672" t="s">
        <v>430</v>
      </c>
      <c r="R105" s="672"/>
      <c r="S105" s="672"/>
      <c r="T105" s="672"/>
      <c r="U105" s="672"/>
      <c r="V105" s="672"/>
      <c r="W105" s="672"/>
      <c r="X105" s="672"/>
      <c r="Y105" s="672"/>
      <c r="Z105" s="672"/>
      <c r="AA105" s="672"/>
      <c r="AB105" s="672"/>
      <c r="AC105" s="672"/>
      <c r="AD105" s="672"/>
      <c r="AE105" s="672"/>
      <c r="AG105" s="672" t="s">
        <v>433</v>
      </c>
      <c r="AH105" s="672"/>
      <c r="AI105" s="672"/>
      <c r="AJ105" s="672"/>
      <c r="AK105" s="672"/>
      <c r="AL105" s="672"/>
      <c r="AM105" s="672"/>
      <c r="AN105" s="672"/>
      <c r="AO105" s="672"/>
      <c r="AP105" s="672"/>
      <c r="AR105" s="672" t="s">
        <v>435</v>
      </c>
      <c r="AS105" s="672"/>
      <c r="AT105" s="672"/>
      <c r="AU105" s="672"/>
      <c r="AV105" s="672"/>
      <c r="AW105" s="672"/>
      <c r="AX105" s="672"/>
      <c r="AY105" s="672"/>
      <c r="AZ105" s="672"/>
    </row>
    <row r="106" spans="1:53" s="397" customFormat="1" thickBot="1">
      <c r="A106" s="732" t="s">
        <v>207</v>
      </c>
      <c r="B106" s="732"/>
      <c r="C106" s="732"/>
      <c r="D106" s="732"/>
      <c r="E106" s="732"/>
      <c r="F106" s="732"/>
      <c r="G106" s="732"/>
      <c r="H106" s="732"/>
      <c r="I106" s="732"/>
      <c r="J106" s="732"/>
      <c r="K106" s="732"/>
      <c r="L106" s="732"/>
      <c r="M106" s="732"/>
      <c r="N106" s="732"/>
      <c r="O106" s="732"/>
      <c r="Q106" s="672" t="s">
        <v>207</v>
      </c>
      <c r="R106" s="672"/>
      <c r="S106" s="672"/>
      <c r="T106" s="672"/>
      <c r="U106" s="672"/>
      <c r="V106" s="672"/>
      <c r="W106" s="672"/>
      <c r="X106" s="672"/>
      <c r="Y106" s="672"/>
      <c r="Z106" s="672"/>
      <c r="AA106" s="672"/>
      <c r="AB106" s="672"/>
      <c r="AC106" s="672"/>
      <c r="AD106" s="672"/>
      <c r="AE106" s="672"/>
      <c r="AG106" s="672" t="s">
        <v>207</v>
      </c>
      <c r="AH106" s="672"/>
      <c r="AI106" s="672"/>
      <c r="AJ106" s="672"/>
      <c r="AK106" s="672"/>
      <c r="AL106" s="672"/>
      <c r="AM106" s="672"/>
      <c r="AN106" s="672"/>
      <c r="AO106" s="672"/>
      <c r="AP106" s="672"/>
      <c r="AR106" s="672" t="s">
        <v>207</v>
      </c>
      <c r="AS106" s="672"/>
      <c r="AT106" s="672"/>
      <c r="AU106" s="672"/>
      <c r="AV106" s="672"/>
      <c r="AW106" s="672"/>
      <c r="AX106" s="672"/>
      <c r="AY106" s="672"/>
      <c r="AZ106" s="672"/>
    </row>
    <row r="107" spans="1:53" s="36" customFormat="1" ht="15.75" customHeight="1" thickBot="1">
      <c r="A107" s="749" t="s">
        <v>175</v>
      </c>
      <c r="B107" s="697" t="s">
        <v>5</v>
      </c>
      <c r="C107" s="708"/>
      <c r="D107" s="698"/>
      <c r="E107" s="697" t="s">
        <v>6</v>
      </c>
      <c r="F107" s="708"/>
      <c r="G107" s="698"/>
      <c r="H107" s="697" t="s">
        <v>7</v>
      </c>
      <c r="I107" s="708"/>
      <c r="J107" s="698"/>
      <c r="K107" s="697" t="s">
        <v>8</v>
      </c>
      <c r="L107" s="708"/>
      <c r="M107" s="698"/>
      <c r="N107" s="751" t="s">
        <v>9</v>
      </c>
      <c r="O107" s="752"/>
      <c r="Q107" s="730" t="s">
        <v>40</v>
      </c>
      <c r="R107" s="697" t="s">
        <v>5</v>
      </c>
      <c r="S107" s="708"/>
      <c r="T107" s="698"/>
      <c r="U107" s="697" t="s">
        <v>6</v>
      </c>
      <c r="V107" s="708"/>
      <c r="W107" s="698"/>
      <c r="X107" s="697" t="s">
        <v>7</v>
      </c>
      <c r="Y107" s="708"/>
      <c r="Z107" s="698"/>
      <c r="AA107" s="697" t="s">
        <v>8</v>
      </c>
      <c r="AB107" s="708"/>
      <c r="AC107" s="698"/>
      <c r="AD107" s="659" t="s">
        <v>9</v>
      </c>
      <c r="AE107" s="746"/>
      <c r="AG107" s="743" t="s">
        <v>175</v>
      </c>
      <c r="AH107" s="737" t="s">
        <v>10</v>
      </c>
      <c r="AI107" s="737"/>
      <c r="AJ107" s="737"/>
      <c r="AK107" s="737"/>
      <c r="AL107" s="737"/>
      <c r="AM107" s="738" t="s">
        <v>11</v>
      </c>
      <c r="AN107" s="739"/>
      <c r="AO107" s="740"/>
      <c r="AP107" s="741" t="s">
        <v>12</v>
      </c>
      <c r="AR107" s="39"/>
      <c r="AS107" s="399"/>
      <c r="AT107" s="399"/>
      <c r="AU107" s="399"/>
      <c r="AV107" s="399"/>
      <c r="AW107" s="399"/>
      <c r="AX107" s="399"/>
      <c r="AY107" s="399"/>
      <c r="AZ107" s="399"/>
    </row>
    <row r="108" spans="1:53" s="36" customFormat="1" ht="28.5" customHeight="1">
      <c r="A108" s="750"/>
      <c r="B108" s="395" t="s">
        <v>14</v>
      </c>
      <c r="C108" s="441"/>
      <c r="D108" s="395" t="s">
        <v>15</v>
      </c>
      <c r="E108" s="395" t="s">
        <v>14</v>
      </c>
      <c r="F108" s="441"/>
      <c r="G108" s="395" t="s">
        <v>15</v>
      </c>
      <c r="H108" s="395" t="s">
        <v>14</v>
      </c>
      <c r="I108" s="441"/>
      <c r="J108" s="395" t="s">
        <v>15</v>
      </c>
      <c r="K108" s="395" t="s">
        <v>14</v>
      </c>
      <c r="L108" s="441"/>
      <c r="M108" s="395" t="s">
        <v>15</v>
      </c>
      <c r="N108" s="395" t="s">
        <v>14</v>
      </c>
      <c r="O108" s="396" t="s">
        <v>15</v>
      </c>
      <c r="Q108" s="731"/>
      <c r="R108" s="395" t="s">
        <v>14</v>
      </c>
      <c r="S108" s="441"/>
      <c r="T108" s="395" t="s">
        <v>15</v>
      </c>
      <c r="U108" s="395" t="s">
        <v>14</v>
      </c>
      <c r="V108" s="441"/>
      <c r="W108" s="395" t="s">
        <v>15</v>
      </c>
      <c r="X108" s="395" t="s">
        <v>14</v>
      </c>
      <c r="Y108" s="441"/>
      <c r="Z108" s="395" t="s">
        <v>15</v>
      </c>
      <c r="AA108" s="395" t="s">
        <v>14</v>
      </c>
      <c r="AB108" s="441"/>
      <c r="AC108" s="395" t="s">
        <v>15</v>
      </c>
      <c r="AD108" s="395" t="s">
        <v>14</v>
      </c>
      <c r="AE108" s="396" t="s">
        <v>15</v>
      </c>
      <c r="AG108" s="744"/>
      <c r="AH108" s="43" t="s">
        <v>5</v>
      </c>
      <c r="AI108" s="43" t="s">
        <v>6</v>
      </c>
      <c r="AJ108" s="43" t="s">
        <v>7</v>
      </c>
      <c r="AK108" s="43" t="s">
        <v>8</v>
      </c>
      <c r="AL108" s="43" t="s">
        <v>9</v>
      </c>
      <c r="AM108" s="43" t="s">
        <v>335</v>
      </c>
      <c r="AN108" s="43" t="s">
        <v>336</v>
      </c>
      <c r="AO108" s="43" t="s">
        <v>9</v>
      </c>
      <c r="AP108" s="742"/>
      <c r="AR108" s="400" t="s">
        <v>175</v>
      </c>
      <c r="AS108" s="363" t="s">
        <v>227</v>
      </c>
      <c r="AT108" s="363" t="s">
        <v>408</v>
      </c>
      <c r="AU108" s="363" t="s">
        <v>215</v>
      </c>
      <c r="AV108" s="485" t="s">
        <v>228</v>
      </c>
      <c r="AW108" s="485" t="s">
        <v>229</v>
      </c>
      <c r="AX108" s="363" t="s">
        <v>236</v>
      </c>
      <c r="AY108" s="363" t="s">
        <v>216</v>
      </c>
      <c r="AZ108" s="365" t="s">
        <v>213</v>
      </c>
    </row>
    <row r="109" spans="1:53" s="36" customFormat="1" ht="13.35" customHeight="1">
      <c r="A109" s="249" t="s">
        <v>27</v>
      </c>
      <c r="B109" s="401"/>
      <c r="C109" s="607"/>
      <c r="D109" s="401"/>
      <c r="E109" s="401"/>
      <c r="F109" s="607"/>
      <c r="G109" s="401"/>
      <c r="H109" s="401"/>
      <c r="I109" s="607"/>
      <c r="J109" s="401"/>
      <c r="K109" s="401"/>
      <c r="L109" s="607"/>
      <c r="M109" s="401"/>
      <c r="N109" s="401"/>
      <c r="O109" s="402"/>
      <c r="P109" s="403">
        <f>SUM(P110:P115)</f>
        <v>0</v>
      </c>
      <c r="Q109" s="249" t="s">
        <v>27</v>
      </c>
      <c r="R109" s="401"/>
      <c r="S109" s="607"/>
      <c r="T109" s="401"/>
      <c r="U109" s="401"/>
      <c r="V109" s="607"/>
      <c r="W109" s="401"/>
      <c r="X109" s="401"/>
      <c r="Y109" s="607"/>
      <c r="Z109" s="401"/>
      <c r="AA109" s="401"/>
      <c r="AB109" s="607"/>
      <c r="AC109" s="401"/>
      <c r="AD109" s="401"/>
      <c r="AE109" s="402"/>
      <c r="AF109" s="403">
        <f>SUM(AF110:AF115)</f>
        <v>0</v>
      </c>
      <c r="AG109" s="249" t="s">
        <v>27</v>
      </c>
      <c r="AH109" s="401"/>
      <c r="AI109" s="401"/>
      <c r="AJ109" s="401"/>
      <c r="AK109" s="401"/>
      <c r="AL109" s="149"/>
      <c r="AM109" s="401"/>
      <c r="AN109" s="401"/>
      <c r="AO109" s="401"/>
      <c r="AP109" s="402"/>
      <c r="AQ109" s="403">
        <f>SUM(AQ110:AQ115)</f>
        <v>0</v>
      </c>
      <c r="AR109" s="249" t="s">
        <v>27</v>
      </c>
      <c r="AS109" s="130"/>
      <c r="AT109" s="130"/>
      <c r="AU109" s="130"/>
      <c r="AV109" s="130"/>
      <c r="AW109" s="130"/>
      <c r="AX109" s="130"/>
      <c r="AY109" s="130"/>
      <c r="AZ109" s="127"/>
    </row>
    <row r="110" spans="1:53" s="36" customFormat="1" ht="13.35" customHeight="1">
      <c r="A110" s="246" t="s">
        <v>97</v>
      </c>
      <c r="B110" s="408">
        <v>1118</v>
      </c>
      <c r="C110" s="608"/>
      <c r="D110" s="408">
        <v>501</v>
      </c>
      <c r="E110" s="408">
        <v>987</v>
      </c>
      <c r="F110" s="608"/>
      <c r="G110" s="408">
        <v>438</v>
      </c>
      <c r="H110" s="408">
        <v>555</v>
      </c>
      <c r="I110" s="608"/>
      <c r="J110" s="408">
        <v>262</v>
      </c>
      <c r="K110" s="408">
        <v>634</v>
      </c>
      <c r="L110" s="608"/>
      <c r="M110" s="408">
        <v>265</v>
      </c>
      <c r="N110" s="401">
        <f t="shared" ref="N110:N115" si="69">+B110+E110+H110+K110</f>
        <v>3294</v>
      </c>
      <c r="O110" s="402">
        <f t="shared" ref="O110:O115" si="70">+D110+G110+J110+M110</f>
        <v>1466</v>
      </c>
      <c r="Q110" s="246" t="s">
        <v>97</v>
      </c>
      <c r="R110" s="149">
        <v>183</v>
      </c>
      <c r="S110" s="478"/>
      <c r="T110" s="149">
        <v>89</v>
      </c>
      <c r="U110" s="149">
        <v>64</v>
      </c>
      <c r="V110" s="478"/>
      <c r="W110" s="149">
        <v>32</v>
      </c>
      <c r="X110" s="149">
        <v>90</v>
      </c>
      <c r="Y110" s="478"/>
      <c r="Z110" s="149">
        <v>35</v>
      </c>
      <c r="AA110" s="149">
        <v>161</v>
      </c>
      <c r="AB110" s="478"/>
      <c r="AC110" s="149">
        <v>68</v>
      </c>
      <c r="AD110" s="409">
        <f t="shared" ref="AD110:AD115" si="71">R110+U110+X110+AA110</f>
        <v>498</v>
      </c>
      <c r="AE110" s="410">
        <f t="shared" ref="AE110:AE115" si="72">T110+W110+Z110+AC110</f>
        <v>224</v>
      </c>
      <c r="AG110" s="246" t="s">
        <v>97</v>
      </c>
      <c r="AH110" s="149">
        <v>25</v>
      </c>
      <c r="AI110" s="149">
        <v>21</v>
      </c>
      <c r="AJ110" s="149">
        <v>15</v>
      </c>
      <c r="AK110" s="149">
        <v>17</v>
      </c>
      <c r="AL110" s="149">
        <f t="shared" si="48"/>
        <v>78</v>
      </c>
      <c r="AM110" s="149">
        <v>58</v>
      </c>
      <c r="AN110" s="149">
        <v>5</v>
      </c>
      <c r="AO110" s="149">
        <v>63</v>
      </c>
      <c r="AP110" s="162">
        <v>10</v>
      </c>
      <c r="AR110" s="250" t="s">
        <v>97</v>
      </c>
      <c r="AS110" s="47">
        <v>43</v>
      </c>
      <c r="AT110" s="47">
        <v>34</v>
      </c>
      <c r="AU110" s="47">
        <v>13</v>
      </c>
      <c r="AV110" s="47">
        <v>1</v>
      </c>
      <c r="AW110" s="47">
        <v>28</v>
      </c>
      <c r="AX110" s="47">
        <v>1</v>
      </c>
      <c r="AY110" s="149">
        <f t="shared" ref="AY110:AY146" si="73">SUM(AS110:AX110)</f>
        <v>120</v>
      </c>
      <c r="AZ110" s="154">
        <v>28</v>
      </c>
    </row>
    <row r="111" spans="1:53" s="36" customFormat="1" ht="13.35" customHeight="1">
      <c r="A111" s="246" t="s">
        <v>98</v>
      </c>
      <c r="B111" s="408">
        <v>1535</v>
      </c>
      <c r="C111" s="608"/>
      <c r="D111" s="408">
        <v>781</v>
      </c>
      <c r="E111" s="408">
        <v>1663</v>
      </c>
      <c r="F111" s="608"/>
      <c r="G111" s="408">
        <v>870</v>
      </c>
      <c r="H111" s="408">
        <v>1237</v>
      </c>
      <c r="I111" s="608"/>
      <c r="J111" s="408">
        <v>629</v>
      </c>
      <c r="K111" s="408">
        <v>1092</v>
      </c>
      <c r="L111" s="608"/>
      <c r="M111" s="408">
        <v>569</v>
      </c>
      <c r="N111" s="401">
        <f t="shared" si="69"/>
        <v>5527</v>
      </c>
      <c r="O111" s="402">
        <f t="shared" si="70"/>
        <v>2849</v>
      </c>
      <c r="Q111" s="246" t="s">
        <v>98</v>
      </c>
      <c r="R111" s="149">
        <v>252</v>
      </c>
      <c r="S111" s="478"/>
      <c r="T111" s="149">
        <v>121</v>
      </c>
      <c r="U111" s="149">
        <v>212</v>
      </c>
      <c r="V111" s="478"/>
      <c r="W111" s="149">
        <v>110</v>
      </c>
      <c r="X111" s="149">
        <v>165</v>
      </c>
      <c r="Y111" s="478"/>
      <c r="Z111" s="149">
        <v>85</v>
      </c>
      <c r="AA111" s="149">
        <v>190</v>
      </c>
      <c r="AB111" s="478"/>
      <c r="AC111" s="149">
        <v>107</v>
      </c>
      <c r="AD111" s="409">
        <f t="shared" si="71"/>
        <v>819</v>
      </c>
      <c r="AE111" s="410">
        <f t="shared" si="72"/>
        <v>423</v>
      </c>
      <c r="AG111" s="246" t="s">
        <v>98</v>
      </c>
      <c r="AH111" s="149">
        <v>37</v>
      </c>
      <c r="AI111" s="149">
        <v>29</v>
      </c>
      <c r="AJ111" s="149">
        <v>23</v>
      </c>
      <c r="AK111" s="149">
        <v>22</v>
      </c>
      <c r="AL111" s="149">
        <f t="shared" ref="AL111:AL178" si="74">+AH111+AI111+AJ111+AK111</f>
        <v>111</v>
      </c>
      <c r="AM111" s="149">
        <v>87</v>
      </c>
      <c r="AN111" s="149">
        <v>5</v>
      </c>
      <c r="AO111" s="149">
        <v>92</v>
      </c>
      <c r="AP111" s="162">
        <v>5</v>
      </c>
      <c r="AR111" s="250" t="s">
        <v>98</v>
      </c>
      <c r="AS111" s="47">
        <v>96</v>
      </c>
      <c r="AT111" s="47">
        <v>13</v>
      </c>
      <c r="AU111" s="47">
        <v>4</v>
      </c>
      <c r="AV111" s="47"/>
      <c r="AW111" s="47">
        <v>8</v>
      </c>
      <c r="AX111" s="47">
        <v>0</v>
      </c>
      <c r="AY111" s="149">
        <f t="shared" si="73"/>
        <v>121</v>
      </c>
      <c r="AZ111" s="154">
        <v>93</v>
      </c>
    </row>
    <row r="112" spans="1:53" s="36" customFormat="1" ht="13.35" customHeight="1">
      <c r="A112" s="246" t="s">
        <v>99</v>
      </c>
      <c r="B112" s="408">
        <v>779</v>
      </c>
      <c r="C112" s="608"/>
      <c r="D112" s="408">
        <v>376</v>
      </c>
      <c r="E112" s="408">
        <v>433</v>
      </c>
      <c r="F112" s="608"/>
      <c r="G112" s="408">
        <v>213</v>
      </c>
      <c r="H112" s="408">
        <v>177</v>
      </c>
      <c r="I112" s="608"/>
      <c r="J112" s="408">
        <v>85</v>
      </c>
      <c r="K112" s="408">
        <v>227</v>
      </c>
      <c r="L112" s="608"/>
      <c r="M112" s="408">
        <v>102</v>
      </c>
      <c r="N112" s="401">
        <f t="shared" si="69"/>
        <v>1616</v>
      </c>
      <c r="O112" s="402">
        <f t="shared" si="70"/>
        <v>776</v>
      </c>
      <c r="Q112" s="246" t="s">
        <v>99</v>
      </c>
      <c r="R112" s="149">
        <v>109</v>
      </c>
      <c r="S112" s="478"/>
      <c r="T112" s="149">
        <v>36</v>
      </c>
      <c r="U112" s="149">
        <v>15</v>
      </c>
      <c r="V112" s="478"/>
      <c r="W112" s="149">
        <v>7</v>
      </c>
      <c r="X112" s="149">
        <v>8</v>
      </c>
      <c r="Y112" s="478"/>
      <c r="Z112" s="149">
        <v>1</v>
      </c>
      <c r="AA112" s="149">
        <v>58</v>
      </c>
      <c r="AB112" s="478"/>
      <c r="AC112" s="149">
        <v>29</v>
      </c>
      <c r="AD112" s="409">
        <f t="shared" si="71"/>
        <v>190</v>
      </c>
      <c r="AE112" s="410">
        <f t="shared" si="72"/>
        <v>73</v>
      </c>
      <c r="AG112" s="246" t="s">
        <v>99</v>
      </c>
      <c r="AH112" s="149">
        <v>17</v>
      </c>
      <c r="AI112" s="149">
        <v>11</v>
      </c>
      <c r="AJ112" s="149">
        <v>6</v>
      </c>
      <c r="AK112" s="149">
        <v>7</v>
      </c>
      <c r="AL112" s="149">
        <f t="shared" si="74"/>
        <v>41</v>
      </c>
      <c r="AM112" s="149">
        <v>20</v>
      </c>
      <c r="AN112" s="149">
        <v>21</v>
      </c>
      <c r="AO112" s="149">
        <v>41</v>
      </c>
      <c r="AP112" s="162">
        <v>11</v>
      </c>
      <c r="AR112" s="250" t="s">
        <v>99</v>
      </c>
      <c r="AS112" s="47">
        <v>13</v>
      </c>
      <c r="AT112" s="47">
        <v>7</v>
      </c>
      <c r="AU112" s="47">
        <v>2</v>
      </c>
      <c r="AV112" s="47">
        <v>2</v>
      </c>
      <c r="AW112" s="47">
        <v>16</v>
      </c>
      <c r="AX112" s="47">
        <v>0</v>
      </c>
      <c r="AY112" s="149">
        <f t="shared" si="73"/>
        <v>40</v>
      </c>
      <c r="AZ112" s="154">
        <v>11</v>
      </c>
    </row>
    <row r="113" spans="1:53" s="36" customFormat="1" ht="13.35" customHeight="1">
      <c r="A113" s="246" t="s">
        <v>100</v>
      </c>
      <c r="B113" s="408">
        <v>0</v>
      </c>
      <c r="C113" s="608"/>
      <c r="D113" s="408">
        <v>0</v>
      </c>
      <c r="E113" s="408">
        <v>0</v>
      </c>
      <c r="F113" s="608"/>
      <c r="G113" s="408">
        <v>0</v>
      </c>
      <c r="H113" s="408">
        <v>1131</v>
      </c>
      <c r="I113" s="608"/>
      <c r="J113" s="408">
        <v>470</v>
      </c>
      <c r="K113" s="408">
        <v>926</v>
      </c>
      <c r="L113" s="608"/>
      <c r="M113" s="408">
        <v>432</v>
      </c>
      <c r="N113" s="401">
        <f t="shared" si="69"/>
        <v>2057</v>
      </c>
      <c r="O113" s="402">
        <f t="shared" si="70"/>
        <v>902</v>
      </c>
      <c r="Q113" s="246" t="s">
        <v>100</v>
      </c>
      <c r="R113" s="149"/>
      <c r="S113" s="478"/>
      <c r="T113" s="149"/>
      <c r="U113" s="149"/>
      <c r="V113" s="478"/>
      <c r="W113" s="149"/>
      <c r="X113" s="149">
        <v>275</v>
      </c>
      <c r="Y113" s="478"/>
      <c r="Z113" s="149">
        <v>126</v>
      </c>
      <c r="AA113" s="149">
        <v>247</v>
      </c>
      <c r="AB113" s="478"/>
      <c r="AC113" s="149">
        <v>110</v>
      </c>
      <c r="AD113" s="409">
        <f t="shared" si="71"/>
        <v>522</v>
      </c>
      <c r="AE113" s="410">
        <f t="shared" si="72"/>
        <v>236</v>
      </c>
      <c r="AG113" s="246" t="s">
        <v>100</v>
      </c>
      <c r="AH113" s="149">
        <v>0</v>
      </c>
      <c r="AI113" s="149">
        <v>0</v>
      </c>
      <c r="AJ113" s="149">
        <v>31</v>
      </c>
      <c r="AK113" s="149">
        <v>21</v>
      </c>
      <c r="AL113" s="149">
        <f t="shared" si="74"/>
        <v>52</v>
      </c>
      <c r="AM113" s="149">
        <v>39</v>
      </c>
      <c r="AN113" s="149">
        <v>8</v>
      </c>
      <c r="AO113" s="149">
        <v>47</v>
      </c>
      <c r="AP113" s="162">
        <v>8</v>
      </c>
      <c r="AR113" s="250" t="s">
        <v>100</v>
      </c>
      <c r="AS113" s="47">
        <v>31</v>
      </c>
      <c r="AT113" s="47">
        <v>33</v>
      </c>
      <c r="AU113" s="47">
        <v>1</v>
      </c>
      <c r="AV113" s="47"/>
      <c r="AW113" s="47">
        <v>21</v>
      </c>
      <c r="AX113" s="47">
        <v>0</v>
      </c>
      <c r="AY113" s="149">
        <f t="shared" si="73"/>
        <v>86</v>
      </c>
      <c r="AZ113" s="154">
        <v>20</v>
      </c>
      <c r="BA113" s="55"/>
    </row>
    <row r="114" spans="1:53" s="36" customFormat="1" ht="13.35" customHeight="1">
      <c r="A114" s="246" t="s">
        <v>101</v>
      </c>
      <c r="B114" s="408">
        <v>802</v>
      </c>
      <c r="C114" s="608"/>
      <c r="D114" s="408">
        <v>389</v>
      </c>
      <c r="E114" s="408">
        <v>544</v>
      </c>
      <c r="F114" s="608"/>
      <c r="G114" s="408">
        <v>215</v>
      </c>
      <c r="H114" s="408">
        <v>283</v>
      </c>
      <c r="I114" s="608"/>
      <c r="J114" s="408">
        <v>105</v>
      </c>
      <c r="K114" s="408">
        <v>241</v>
      </c>
      <c r="L114" s="608"/>
      <c r="M114" s="408">
        <v>88</v>
      </c>
      <c r="N114" s="401">
        <f t="shared" si="69"/>
        <v>1870</v>
      </c>
      <c r="O114" s="402">
        <f t="shared" si="70"/>
        <v>797</v>
      </c>
      <c r="Q114" s="246" t="s">
        <v>101</v>
      </c>
      <c r="R114" s="149">
        <v>142</v>
      </c>
      <c r="S114" s="478"/>
      <c r="T114" s="149">
        <v>67</v>
      </c>
      <c r="U114" s="149">
        <v>35</v>
      </c>
      <c r="V114" s="478"/>
      <c r="W114" s="149">
        <v>16</v>
      </c>
      <c r="X114" s="149">
        <v>34</v>
      </c>
      <c r="Y114" s="478"/>
      <c r="Z114" s="149">
        <v>10</v>
      </c>
      <c r="AA114" s="149">
        <v>53</v>
      </c>
      <c r="AB114" s="478"/>
      <c r="AC114" s="149">
        <v>20</v>
      </c>
      <c r="AD114" s="409">
        <f t="shared" si="71"/>
        <v>264</v>
      </c>
      <c r="AE114" s="410">
        <f t="shared" si="72"/>
        <v>113</v>
      </c>
      <c r="AG114" s="246" t="s">
        <v>101</v>
      </c>
      <c r="AH114" s="149">
        <v>10</v>
      </c>
      <c r="AI114" s="149">
        <v>8</v>
      </c>
      <c r="AJ114" s="149">
        <v>6</v>
      </c>
      <c r="AK114" s="149">
        <v>6</v>
      </c>
      <c r="AL114" s="149">
        <f t="shared" si="74"/>
        <v>30</v>
      </c>
      <c r="AM114" s="149">
        <v>17</v>
      </c>
      <c r="AN114" s="149">
        <v>7</v>
      </c>
      <c r="AO114" s="149">
        <v>24</v>
      </c>
      <c r="AP114" s="162">
        <v>5</v>
      </c>
      <c r="AR114" s="250" t="s">
        <v>101</v>
      </c>
      <c r="AS114" s="47">
        <v>10</v>
      </c>
      <c r="AT114" s="47">
        <v>20</v>
      </c>
      <c r="AU114" s="47">
        <v>2</v>
      </c>
      <c r="AV114" s="47"/>
      <c r="AW114" s="47">
        <v>15</v>
      </c>
      <c r="AX114" s="47">
        <v>0</v>
      </c>
      <c r="AY114" s="149">
        <f t="shared" si="73"/>
        <v>47</v>
      </c>
      <c r="AZ114" s="154">
        <v>11</v>
      </c>
    </row>
    <row r="115" spans="1:53" s="36" customFormat="1" ht="13.35" customHeight="1">
      <c r="A115" s="246" t="s">
        <v>102</v>
      </c>
      <c r="B115" s="408">
        <v>291</v>
      </c>
      <c r="C115" s="608"/>
      <c r="D115" s="408">
        <v>132</v>
      </c>
      <c r="E115" s="408">
        <v>261</v>
      </c>
      <c r="F115" s="608"/>
      <c r="G115" s="408">
        <v>127</v>
      </c>
      <c r="H115" s="408">
        <v>173</v>
      </c>
      <c r="I115" s="608"/>
      <c r="J115" s="408">
        <v>76</v>
      </c>
      <c r="K115" s="408">
        <v>200</v>
      </c>
      <c r="L115" s="608"/>
      <c r="M115" s="408">
        <v>80</v>
      </c>
      <c r="N115" s="401">
        <f t="shared" si="69"/>
        <v>925</v>
      </c>
      <c r="O115" s="402">
        <f t="shared" si="70"/>
        <v>415</v>
      </c>
      <c r="Q115" s="246" t="s">
        <v>102</v>
      </c>
      <c r="R115" s="149">
        <v>9</v>
      </c>
      <c r="S115" s="478"/>
      <c r="T115" s="149">
        <v>0</v>
      </c>
      <c r="U115" s="149">
        <v>4</v>
      </c>
      <c r="V115" s="478"/>
      <c r="W115" s="149">
        <v>0</v>
      </c>
      <c r="X115" s="149">
        <v>1</v>
      </c>
      <c r="Y115" s="478"/>
      <c r="Z115" s="149">
        <v>0</v>
      </c>
      <c r="AA115" s="149">
        <v>47</v>
      </c>
      <c r="AB115" s="478"/>
      <c r="AC115" s="149">
        <v>18</v>
      </c>
      <c r="AD115" s="409">
        <f t="shared" si="71"/>
        <v>61</v>
      </c>
      <c r="AE115" s="410">
        <f t="shared" si="72"/>
        <v>18</v>
      </c>
      <c r="AG115" s="246" t="s">
        <v>102</v>
      </c>
      <c r="AH115" s="149">
        <v>6</v>
      </c>
      <c r="AI115" s="149">
        <v>6</v>
      </c>
      <c r="AJ115" s="149">
        <v>5</v>
      </c>
      <c r="AK115" s="149">
        <v>5</v>
      </c>
      <c r="AL115" s="149">
        <f t="shared" si="74"/>
        <v>22</v>
      </c>
      <c r="AM115" s="149">
        <v>13</v>
      </c>
      <c r="AN115" s="149">
        <v>0</v>
      </c>
      <c r="AO115" s="149">
        <v>13</v>
      </c>
      <c r="AP115" s="162">
        <v>3</v>
      </c>
      <c r="AR115" s="250" t="s">
        <v>102</v>
      </c>
      <c r="AS115" s="47">
        <v>5</v>
      </c>
      <c r="AT115" s="47">
        <v>8</v>
      </c>
      <c r="AU115" s="47">
        <v>2</v>
      </c>
      <c r="AV115" s="47"/>
      <c r="AW115" s="47">
        <v>8</v>
      </c>
      <c r="AX115" s="47">
        <v>0</v>
      </c>
      <c r="AY115" s="149">
        <f t="shared" si="73"/>
        <v>23</v>
      </c>
      <c r="AZ115" s="154">
        <v>7</v>
      </c>
    </row>
    <row r="116" spans="1:53" s="36" customFormat="1" ht="13.35" customHeight="1">
      <c r="A116" s="247" t="s">
        <v>28</v>
      </c>
      <c r="B116" s="401"/>
      <c r="C116" s="607"/>
      <c r="D116" s="401"/>
      <c r="E116" s="401"/>
      <c r="F116" s="607"/>
      <c r="G116" s="401"/>
      <c r="H116" s="401"/>
      <c r="I116" s="607"/>
      <c r="J116" s="401"/>
      <c r="K116" s="401"/>
      <c r="L116" s="607"/>
      <c r="M116" s="401"/>
      <c r="N116" s="401"/>
      <c r="O116" s="402"/>
      <c r="P116" s="403">
        <f>SUM(P117:P118)</f>
        <v>0</v>
      </c>
      <c r="Q116" s="247" t="s">
        <v>28</v>
      </c>
      <c r="R116" s="401"/>
      <c r="S116" s="607"/>
      <c r="T116" s="401"/>
      <c r="U116" s="401"/>
      <c r="V116" s="607"/>
      <c r="W116" s="401"/>
      <c r="X116" s="401"/>
      <c r="Y116" s="607"/>
      <c r="Z116" s="401"/>
      <c r="AA116" s="401"/>
      <c r="AB116" s="607"/>
      <c r="AC116" s="401"/>
      <c r="AD116" s="401"/>
      <c r="AE116" s="402"/>
      <c r="AF116" s="403">
        <f>SUM(AF117:AF118)</f>
        <v>0</v>
      </c>
      <c r="AG116" s="247" t="s">
        <v>28</v>
      </c>
      <c r="AH116" s="401"/>
      <c r="AI116" s="401"/>
      <c r="AJ116" s="401"/>
      <c r="AK116" s="401"/>
      <c r="AL116" s="149"/>
      <c r="AM116" s="401"/>
      <c r="AN116" s="401"/>
      <c r="AO116" s="401"/>
      <c r="AP116" s="402"/>
      <c r="AQ116" s="403">
        <f>SUM(AQ117:AQ118)</f>
        <v>0</v>
      </c>
      <c r="AR116" s="411" t="s">
        <v>28</v>
      </c>
      <c r="AS116" s="130"/>
      <c r="AT116" s="130"/>
      <c r="AU116" s="130"/>
      <c r="AV116" s="130"/>
      <c r="AW116" s="130"/>
      <c r="AX116" s="130"/>
      <c r="AY116" s="149"/>
      <c r="AZ116" s="127"/>
    </row>
    <row r="117" spans="1:53" s="36" customFormat="1" ht="13.35" customHeight="1">
      <c r="A117" s="246" t="s">
        <v>103</v>
      </c>
      <c r="B117" s="408">
        <v>914</v>
      </c>
      <c r="C117" s="608"/>
      <c r="D117" s="408">
        <v>460</v>
      </c>
      <c r="E117" s="408">
        <v>712</v>
      </c>
      <c r="F117" s="608"/>
      <c r="G117" s="408">
        <v>346</v>
      </c>
      <c r="H117" s="408">
        <v>398</v>
      </c>
      <c r="I117" s="608"/>
      <c r="J117" s="408">
        <v>179</v>
      </c>
      <c r="K117" s="408">
        <v>344</v>
      </c>
      <c r="L117" s="608"/>
      <c r="M117" s="408">
        <v>179</v>
      </c>
      <c r="N117" s="401">
        <f>+B117+E117+H117+K117</f>
        <v>2368</v>
      </c>
      <c r="O117" s="402">
        <f>+D117+G117+J117+M117</f>
        <v>1164</v>
      </c>
      <c r="Q117" s="246" t="s">
        <v>103</v>
      </c>
      <c r="R117" s="149">
        <v>347</v>
      </c>
      <c r="S117" s="478"/>
      <c r="T117" s="149">
        <v>173</v>
      </c>
      <c r="U117" s="149">
        <v>136</v>
      </c>
      <c r="V117" s="478"/>
      <c r="W117" s="149">
        <v>75</v>
      </c>
      <c r="X117" s="149">
        <v>156</v>
      </c>
      <c r="Y117" s="478"/>
      <c r="Z117" s="149">
        <v>87</v>
      </c>
      <c r="AA117" s="149">
        <v>129</v>
      </c>
      <c r="AB117" s="478"/>
      <c r="AC117" s="149">
        <v>67</v>
      </c>
      <c r="AD117" s="409">
        <f>R117+U117+X117+AA117</f>
        <v>768</v>
      </c>
      <c r="AE117" s="410">
        <f>T117+W117+Z117+AC117</f>
        <v>402</v>
      </c>
      <c r="AG117" s="246" t="s">
        <v>103</v>
      </c>
      <c r="AH117" s="149">
        <v>21</v>
      </c>
      <c r="AI117" s="149">
        <v>17</v>
      </c>
      <c r="AJ117" s="149">
        <v>9</v>
      </c>
      <c r="AK117" s="149">
        <v>9</v>
      </c>
      <c r="AL117" s="149">
        <f t="shared" si="74"/>
        <v>56</v>
      </c>
      <c r="AM117" s="149">
        <v>36</v>
      </c>
      <c r="AN117" s="149">
        <v>15</v>
      </c>
      <c r="AO117" s="149">
        <f>AM117+AN117</f>
        <v>51</v>
      </c>
      <c r="AP117" s="162">
        <v>13</v>
      </c>
      <c r="AR117" s="250" t="s">
        <v>103</v>
      </c>
      <c r="AS117" s="47">
        <v>13</v>
      </c>
      <c r="AT117" s="47">
        <v>18</v>
      </c>
      <c r="AU117" s="47">
        <v>19</v>
      </c>
      <c r="AV117" s="47">
        <v>2</v>
      </c>
      <c r="AW117" s="47">
        <v>40</v>
      </c>
      <c r="AX117" s="47">
        <v>3</v>
      </c>
      <c r="AY117" s="149">
        <f t="shared" si="73"/>
        <v>95</v>
      </c>
      <c r="AZ117" s="154">
        <v>11</v>
      </c>
    </row>
    <row r="118" spans="1:53" s="36" customFormat="1" ht="13.35" customHeight="1">
      <c r="A118" s="246" t="s">
        <v>104</v>
      </c>
      <c r="B118" s="408">
        <v>3876</v>
      </c>
      <c r="C118" s="608"/>
      <c r="D118" s="408">
        <v>1908</v>
      </c>
      <c r="E118" s="408">
        <v>2995</v>
      </c>
      <c r="F118" s="608"/>
      <c r="G118" s="408">
        <v>1507</v>
      </c>
      <c r="H118" s="408">
        <v>1829</v>
      </c>
      <c r="I118" s="608"/>
      <c r="J118" s="408">
        <v>867</v>
      </c>
      <c r="K118" s="408">
        <v>1376</v>
      </c>
      <c r="L118" s="608"/>
      <c r="M118" s="408">
        <v>655</v>
      </c>
      <c r="N118" s="401">
        <f>+B118+E118+H118+K118</f>
        <v>10076</v>
      </c>
      <c r="O118" s="402">
        <f>+D118+G118+J118+M118</f>
        <v>4937</v>
      </c>
      <c r="Q118" s="246" t="s">
        <v>104</v>
      </c>
      <c r="R118" s="149">
        <v>325</v>
      </c>
      <c r="S118" s="478"/>
      <c r="T118" s="149">
        <v>147</v>
      </c>
      <c r="U118" s="149">
        <v>107</v>
      </c>
      <c r="V118" s="478"/>
      <c r="W118" s="149">
        <v>58</v>
      </c>
      <c r="X118" s="149">
        <v>124</v>
      </c>
      <c r="Y118" s="478"/>
      <c r="Z118" s="149">
        <v>56</v>
      </c>
      <c r="AA118" s="149">
        <v>111</v>
      </c>
      <c r="AB118" s="478"/>
      <c r="AC118" s="149">
        <v>57</v>
      </c>
      <c r="AD118" s="409">
        <f>R118+U118+X118+AA118</f>
        <v>667</v>
      </c>
      <c r="AE118" s="410">
        <f>T118+W118+Z118+AC118</f>
        <v>318</v>
      </c>
      <c r="AG118" s="246" t="s">
        <v>104</v>
      </c>
      <c r="AH118" s="149">
        <v>77</v>
      </c>
      <c r="AI118" s="149">
        <v>56</v>
      </c>
      <c r="AJ118" s="149">
        <v>38</v>
      </c>
      <c r="AK118" s="149">
        <v>34</v>
      </c>
      <c r="AL118" s="149">
        <f t="shared" si="74"/>
        <v>205</v>
      </c>
      <c r="AM118" s="149">
        <v>163</v>
      </c>
      <c r="AN118" s="149">
        <v>24</v>
      </c>
      <c r="AO118" s="149">
        <v>187</v>
      </c>
      <c r="AP118" s="162">
        <v>25</v>
      </c>
      <c r="AR118" s="250" t="s">
        <v>104</v>
      </c>
      <c r="AS118" s="47">
        <v>26</v>
      </c>
      <c r="AT118" s="47">
        <v>71</v>
      </c>
      <c r="AU118" s="47">
        <v>37</v>
      </c>
      <c r="AV118" s="47"/>
      <c r="AW118" s="47">
        <v>166</v>
      </c>
      <c r="AX118" s="47">
        <v>8</v>
      </c>
      <c r="AY118" s="149">
        <f t="shared" si="73"/>
        <v>308</v>
      </c>
      <c r="AZ118" s="154">
        <v>21</v>
      </c>
    </row>
    <row r="119" spans="1:53" s="36" customFormat="1" ht="13.35" customHeight="1">
      <c r="A119" s="247" t="s">
        <v>29</v>
      </c>
      <c r="B119" s="401"/>
      <c r="C119" s="607"/>
      <c r="D119" s="401"/>
      <c r="E119" s="401"/>
      <c r="F119" s="607"/>
      <c r="G119" s="401"/>
      <c r="H119" s="401"/>
      <c r="I119" s="607"/>
      <c r="J119" s="401"/>
      <c r="K119" s="401"/>
      <c r="L119" s="607"/>
      <c r="M119" s="401"/>
      <c r="N119" s="401"/>
      <c r="O119" s="402"/>
      <c r="P119" s="403">
        <f>SUM(P120:P124)</f>
        <v>0</v>
      </c>
      <c r="Q119" s="247" t="s">
        <v>29</v>
      </c>
      <c r="R119" s="404"/>
      <c r="S119" s="613"/>
      <c r="T119" s="404"/>
      <c r="U119" s="404"/>
      <c r="V119" s="613"/>
      <c r="W119" s="404"/>
      <c r="X119" s="401"/>
      <c r="Y119" s="607"/>
      <c r="Z119" s="401"/>
      <c r="AA119" s="401"/>
      <c r="AB119" s="607"/>
      <c r="AC119" s="401"/>
      <c r="AD119" s="401"/>
      <c r="AE119" s="402"/>
      <c r="AF119" s="403">
        <f>SUM(AF120:AF124)</f>
        <v>0</v>
      </c>
      <c r="AG119" s="247" t="s">
        <v>29</v>
      </c>
      <c r="AH119" s="401"/>
      <c r="AI119" s="401"/>
      <c r="AJ119" s="401"/>
      <c r="AK119" s="401"/>
      <c r="AL119" s="149"/>
      <c r="AM119" s="401"/>
      <c r="AN119" s="401"/>
      <c r="AO119" s="401"/>
      <c r="AP119" s="402"/>
      <c r="AQ119" s="403">
        <f>SUM(AQ120:AQ124)</f>
        <v>0</v>
      </c>
      <c r="AR119" s="411" t="s">
        <v>29</v>
      </c>
      <c r="AS119" s="130"/>
      <c r="AT119" s="130"/>
      <c r="AU119" s="130"/>
      <c r="AV119" s="130"/>
      <c r="AW119" s="130"/>
      <c r="AX119" s="130"/>
      <c r="AY119" s="149"/>
      <c r="AZ119" s="127"/>
    </row>
    <row r="120" spans="1:53" s="36" customFormat="1" ht="13.35" customHeight="1">
      <c r="A120" s="246" t="s">
        <v>105</v>
      </c>
      <c r="B120" s="408">
        <v>2609</v>
      </c>
      <c r="C120" s="608"/>
      <c r="D120" s="408">
        <v>1313</v>
      </c>
      <c r="E120" s="408">
        <v>1665</v>
      </c>
      <c r="F120" s="608"/>
      <c r="G120" s="408">
        <v>866</v>
      </c>
      <c r="H120" s="408">
        <v>1172</v>
      </c>
      <c r="I120" s="608"/>
      <c r="J120" s="408">
        <v>569</v>
      </c>
      <c r="K120" s="408">
        <v>871</v>
      </c>
      <c r="L120" s="608"/>
      <c r="M120" s="408">
        <v>396</v>
      </c>
      <c r="N120" s="401">
        <f>+B120+E120+H120+K120</f>
        <v>6317</v>
      </c>
      <c r="O120" s="402">
        <f>+D120+G120+J120+M120</f>
        <v>3144</v>
      </c>
      <c r="Q120" s="246" t="s">
        <v>105</v>
      </c>
      <c r="R120" s="149">
        <v>240</v>
      </c>
      <c r="S120" s="478"/>
      <c r="T120" s="149">
        <v>118</v>
      </c>
      <c r="U120" s="149">
        <v>98</v>
      </c>
      <c r="V120" s="478"/>
      <c r="W120" s="149">
        <v>42</v>
      </c>
      <c r="X120" s="149">
        <v>86</v>
      </c>
      <c r="Y120" s="478"/>
      <c r="Z120" s="149">
        <v>42</v>
      </c>
      <c r="AA120" s="149">
        <v>88</v>
      </c>
      <c r="AB120" s="478"/>
      <c r="AC120" s="149">
        <v>31</v>
      </c>
      <c r="AD120" s="409">
        <f>R120+U120+X120+AA120</f>
        <v>512</v>
      </c>
      <c r="AE120" s="410">
        <f>T120+W120+Z120+AC120</f>
        <v>233</v>
      </c>
      <c r="AG120" s="246" t="s">
        <v>105</v>
      </c>
      <c r="AH120" s="149">
        <v>39</v>
      </c>
      <c r="AI120" s="149">
        <v>27</v>
      </c>
      <c r="AJ120" s="149">
        <v>24</v>
      </c>
      <c r="AK120" s="149">
        <v>15</v>
      </c>
      <c r="AL120" s="149">
        <f t="shared" si="74"/>
        <v>105</v>
      </c>
      <c r="AM120" s="149">
        <v>69</v>
      </c>
      <c r="AN120" s="149">
        <v>35</v>
      </c>
      <c r="AO120" s="149">
        <v>104</v>
      </c>
      <c r="AP120" s="162">
        <v>20</v>
      </c>
      <c r="AR120" s="250" t="s">
        <v>105</v>
      </c>
      <c r="AS120" s="47">
        <v>44</v>
      </c>
      <c r="AT120" s="47">
        <v>53</v>
      </c>
      <c r="AU120" s="47">
        <v>40</v>
      </c>
      <c r="AV120" s="47">
        <v>1</v>
      </c>
      <c r="AW120" s="47">
        <v>2</v>
      </c>
      <c r="AX120" s="47">
        <v>10</v>
      </c>
      <c r="AY120" s="149">
        <f t="shared" si="73"/>
        <v>150</v>
      </c>
      <c r="AZ120" s="154">
        <v>20</v>
      </c>
    </row>
    <row r="121" spans="1:53" s="36" customFormat="1" ht="13.35" customHeight="1">
      <c r="A121" s="246" t="s">
        <v>106</v>
      </c>
      <c r="B121" s="408">
        <v>3340</v>
      </c>
      <c r="C121" s="608"/>
      <c r="D121" s="408">
        <v>1738</v>
      </c>
      <c r="E121" s="408">
        <v>2094</v>
      </c>
      <c r="F121" s="608"/>
      <c r="G121" s="408">
        <v>1050</v>
      </c>
      <c r="H121" s="408">
        <v>1520</v>
      </c>
      <c r="I121" s="608"/>
      <c r="J121" s="408">
        <v>735</v>
      </c>
      <c r="K121" s="408">
        <v>1270</v>
      </c>
      <c r="L121" s="608"/>
      <c r="M121" s="408">
        <v>595</v>
      </c>
      <c r="N121" s="401">
        <f>+B121+E121+H121+K121</f>
        <v>8224</v>
      </c>
      <c r="O121" s="402">
        <f>+D121+G121+J121+M121</f>
        <v>4118</v>
      </c>
      <c r="Q121" s="246" t="s">
        <v>106</v>
      </c>
      <c r="R121" s="149">
        <v>201</v>
      </c>
      <c r="S121" s="478"/>
      <c r="T121" s="149">
        <v>105</v>
      </c>
      <c r="U121" s="149">
        <v>76</v>
      </c>
      <c r="V121" s="478"/>
      <c r="W121" s="149">
        <v>36</v>
      </c>
      <c r="X121" s="149">
        <v>41</v>
      </c>
      <c r="Y121" s="478"/>
      <c r="Z121" s="149">
        <v>22</v>
      </c>
      <c r="AA121" s="149">
        <v>58</v>
      </c>
      <c r="AB121" s="478"/>
      <c r="AC121" s="149">
        <v>25</v>
      </c>
      <c r="AD121" s="409">
        <f>R121+U121+X121+AA121</f>
        <v>376</v>
      </c>
      <c r="AE121" s="410">
        <f>T121+W121+Z121+AC121</f>
        <v>188</v>
      </c>
      <c r="AG121" s="246" t="s">
        <v>106</v>
      </c>
      <c r="AH121" s="149">
        <v>47</v>
      </c>
      <c r="AI121" s="149">
        <v>32</v>
      </c>
      <c r="AJ121" s="149">
        <v>19</v>
      </c>
      <c r="AK121" s="149">
        <v>21</v>
      </c>
      <c r="AL121" s="149">
        <f t="shared" si="74"/>
        <v>119</v>
      </c>
      <c r="AM121" s="149">
        <v>56</v>
      </c>
      <c r="AN121" s="149">
        <v>56</v>
      </c>
      <c r="AO121" s="149">
        <v>112</v>
      </c>
      <c r="AP121" s="162">
        <v>24</v>
      </c>
      <c r="AR121" s="250" t="s">
        <v>106</v>
      </c>
      <c r="AS121" s="47">
        <v>52</v>
      </c>
      <c r="AT121" s="47">
        <v>31</v>
      </c>
      <c r="AU121" s="47">
        <v>10</v>
      </c>
      <c r="AV121" s="47"/>
      <c r="AW121" s="47">
        <v>59</v>
      </c>
      <c r="AX121" s="47">
        <v>2</v>
      </c>
      <c r="AY121" s="149">
        <f t="shared" si="73"/>
        <v>154</v>
      </c>
      <c r="AZ121" s="154">
        <v>15</v>
      </c>
    </row>
    <row r="122" spans="1:53" s="36" customFormat="1" ht="13.35" customHeight="1">
      <c r="A122" s="246" t="s">
        <v>107</v>
      </c>
      <c r="B122" s="408">
        <v>1247</v>
      </c>
      <c r="C122" s="608"/>
      <c r="D122" s="408">
        <v>599</v>
      </c>
      <c r="E122" s="408">
        <v>1106</v>
      </c>
      <c r="F122" s="608"/>
      <c r="G122" s="408">
        <v>604</v>
      </c>
      <c r="H122" s="408">
        <v>883</v>
      </c>
      <c r="I122" s="608"/>
      <c r="J122" s="408">
        <v>441</v>
      </c>
      <c r="K122" s="408">
        <v>767</v>
      </c>
      <c r="L122" s="608"/>
      <c r="M122" s="408">
        <v>390</v>
      </c>
      <c r="N122" s="401">
        <f>+B122+E122+H122+K122</f>
        <v>4003</v>
      </c>
      <c r="O122" s="402">
        <f>+D122+G122+J122+M122</f>
        <v>2034</v>
      </c>
      <c r="Q122" s="246" t="s">
        <v>107</v>
      </c>
      <c r="R122" s="149">
        <v>174</v>
      </c>
      <c r="S122" s="478"/>
      <c r="T122" s="149">
        <v>91</v>
      </c>
      <c r="U122" s="149">
        <v>114</v>
      </c>
      <c r="V122" s="478"/>
      <c r="W122" s="149">
        <v>66</v>
      </c>
      <c r="X122" s="149">
        <v>153</v>
      </c>
      <c r="Y122" s="478"/>
      <c r="Z122" s="149">
        <v>82</v>
      </c>
      <c r="AA122" s="149">
        <v>131</v>
      </c>
      <c r="AB122" s="478"/>
      <c r="AC122" s="149">
        <v>78</v>
      </c>
      <c r="AD122" s="409">
        <f>R122+U122+X122+AA122</f>
        <v>572</v>
      </c>
      <c r="AE122" s="410">
        <f>T122+W122+Z122+AC122</f>
        <v>317</v>
      </c>
      <c r="AG122" s="246" t="s">
        <v>107</v>
      </c>
      <c r="AH122" s="149">
        <v>15</v>
      </c>
      <c r="AI122" s="149">
        <v>14</v>
      </c>
      <c r="AJ122" s="149">
        <v>12</v>
      </c>
      <c r="AK122" s="149">
        <v>11</v>
      </c>
      <c r="AL122" s="149">
        <f t="shared" si="74"/>
        <v>52</v>
      </c>
      <c r="AM122" s="149">
        <v>50</v>
      </c>
      <c r="AN122" s="149">
        <v>0</v>
      </c>
      <c r="AO122" s="149">
        <v>50</v>
      </c>
      <c r="AP122" s="162">
        <v>2</v>
      </c>
      <c r="AR122" s="250" t="s">
        <v>107</v>
      </c>
      <c r="AS122" s="47">
        <v>43</v>
      </c>
      <c r="AT122" s="47">
        <v>1</v>
      </c>
      <c r="AU122" s="47">
        <v>12</v>
      </c>
      <c r="AV122" s="47"/>
      <c r="AW122" s="47">
        <v>23</v>
      </c>
      <c r="AX122" s="47">
        <v>12</v>
      </c>
      <c r="AY122" s="149">
        <f t="shared" si="73"/>
        <v>91</v>
      </c>
      <c r="AZ122" s="154">
        <v>17</v>
      </c>
    </row>
    <row r="123" spans="1:53" s="36" customFormat="1" ht="13.35" customHeight="1">
      <c r="A123" s="246" t="s">
        <v>108</v>
      </c>
      <c r="B123" s="408">
        <v>1247</v>
      </c>
      <c r="C123" s="608"/>
      <c r="D123" s="408">
        <v>654</v>
      </c>
      <c r="E123" s="408">
        <v>827</v>
      </c>
      <c r="F123" s="608"/>
      <c r="G123" s="408">
        <v>381</v>
      </c>
      <c r="H123" s="408">
        <v>589</v>
      </c>
      <c r="I123" s="608"/>
      <c r="J123" s="408">
        <v>275</v>
      </c>
      <c r="K123" s="408">
        <v>390</v>
      </c>
      <c r="L123" s="608"/>
      <c r="M123" s="408">
        <v>167</v>
      </c>
      <c r="N123" s="401">
        <f>+B123+E123+H123+K123</f>
        <v>3053</v>
      </c>
      <c r="O123" s="402">
        <f>+D123+G123+J123+M123</f>
        <v>1477</v>
      </c>
      <c r="Q123" s="246" t="s">
        <v>108</v>
      </c>
      <c r="R123" s="149">
        <v>218</v>
      </c>
      <c r="S123" s="478"/>
      <c r="T123" s="149">
        <v>123</v>
      </c>
      <c r="U123" s="149">
        <v>117</v>
      </c>
      <c r="V123" s="478"/>
      <c r="W123" s="149">
        <v>56</v>
      </c>
      <c r="X123" s="149">
        <v>59</v>
      </c>
      <c r="Y123" s="478"/>
      <c r="Z123" s="149">
        <v>31</v>
      </c>
      <c r="AA123" s="149">
        <v>59</v>
      </c>
      <c r="AB123" s="478"/>
      <c r="AC123" s="149">
        <v>25</v>
      </c>
      <c r="AD123" s="409">
        <f>R123+U123+X123+AA123</f>
        <v>453</v>
      </c>
      <c r="AE123" s="410">
        <f>T123+W123+Z123+AC123</f>
        <v>235</v>
      </c>
      <c r="AG123" s="246" t="s">
        <v>108</v>
      </c>
      <c r="AH123" s="149">
        <v>21</v>
      </c>
      <c r="AI123" s="149">
        <v>16</v>
      </c>
      <c r="AJ123" s="149">
        <v>13</v>
      </c>
      <c r="AK123" s="149">
        <v>12</v>
      </c>
      <c r="AL123" s="149">
        <f t="shared" si="74"/>
        <v>62</v>
      </c>
      <c r="AM123" s="149">
        <v>45</v>
      </c>
      <c r="AN123" s="149">
        <v>14</v>
      </c>
      <c r="AO123" s="149">
        <v>59</v>
      </c>
      <c r="AP123" s="162">
        <v>12</v>
      </c>
      <c r="AR123" s="250" t="s">
        <v>108</v>
      </c>
      <c r="AS123" s="47">
        <v>23</v>
      </c>
      <c r="AT123" s="47">
        <v>27</v>
      </c>
      <c r="AU123" s="47">
        <v>11</v>
      </c>
      <c r="AV123" s="47">
        <v>3</v>
      </c>
      <c r="AW123" s="47">
        <v>23</v>
      </c>
      <c r="AX123" s="47">
        <v>3</v>
      </c>
      <c r="AY123" s="149">
        <f t="shared" si="73"/>
        <v>90</v>
      </c>
      <c r="AZ123" s="176">
        <v>14</v>
      </c>
    </row>
    <row r="124" spans="1:53" s="36" customFormat="1" ht="13.35" customHeight="1">
      <c r="A124" s="246" t="s">
        <v>109</v>
      </c>
      <c r="B124" s="408">
        <v>172</v>
      </c>
      <c r="C124" s="608"/>
      <c r="D124" s="408">
        <v>91</v>
      </c>
      <c r="E124" s="408">
        <v>160</v>
      </c>
      <c r="F124" s="608"/>
      <c r="G124" s="408">
        <v>79</v>
      </c>
      <c r="H124" s="408">
        <v>911</v>
      </c>
      <c r="I124" s="608"/>
      <c r="J124" s="408">
        <v>480</v>
      </c>
      <c r="K124" s="408">
        <v>639</v>
      </c>
      <c r="L124" s="608"/>
      <c r="M124" s="408">
        <v>313</v>
      </c>
      <c r="N124" s="401">
        <f>+B124+E124+H124+K124</f>
        <v>1882</v>
      </c>
      <c r="O124" s="402">
        <f>+D124+G124+J124+M124</f>
        <v>963</v>
      </c>
      <c r="Q124" s="246" t="s">
        <v>109</v>
      </c>
      <c r="R124" s="31">
        <v>16</v>
      </c>
      <c r="S124" s="31"/>
      <c r="T124" s="31">
        <v>8</v>
      </c>
      <c r="U124" s="31">
        <v>5</v>
      </c>
      <c r="V124" s="31"/>
      <c r="W124" s="31">
        <v>2</v>
      </c>
      <c r="X124" s="149">
        <v>169</v>
      </c>
      <c r="Y124" s="478"/>
      <c r="Z124" s="149">
        <v>80</v>
      </c>
      <c r="AA124" s="149">
        <v>73</v>
      </c>
      <c r="AB124" s="478"/>
      <c r="AC124" s="149">
        <v>36</v>
      </c>
      <c r="AD124" s="409">
        <f>R124+U124+X124+AA124</f>
        <v>263</v>
      </c>
      <c r="AE124" s="410">
        <f>T124+W124+Z124+AC124</f>
        <v>126</v>
      </c>
      <c r="AG124" s="246" t="s">
        <v>109</v>
      </c>
      <c r="AH124" s="422">
        <v>2</v>
      </c>
      <c r="AI124" s="422">
        <v>2</v>
      </c>
      <c r="AJ124" s="149">
        <v>16</v>
      </c>
      <c r="AK124" s="149">
        <v>12</v>
      </c>
      <c r="AL124" s="149">
        <f t="shared" si="74"/>
        <v>32</v>
      </c>
      <c r="AM124" s="149">
        <v>34</v>
      </c>
      <c r="AN124" s="149">
        <v>3</v>
      </c>
      <c r="AO124" s="149">
        <v>37</v>
      </c>
      <c r="AP124" s="162">
        <v>5</v>
      </c>
      <c r="AR124" s="250" t="s">
        <v>109</v>
      </c>
      <c r="AS124" s="47">
        <v>27</v>
      </c>
      <c r="AT124" s="47">
        <v>7</v>
      </c>
      <c r="AU124" s="47">
        <v>1</v>
      </c>
      <c r="AV124" s="47"/>
      <c r="AW124" s="47">
        <v>11</v>
      </c>
      <c r="AX124" s="47">
        <v>8</v>
      </c>
      <c r="AY124" s="149">
        <f t="shared" si="73"/>
        <v>54</v>
      </c>
      <c r="AZ124" s="162">
        <v>8</v>
      </c>
      <c r="BA124" s="55"/>
    </row>
    <row r="125" spans="1:53" s="36" customFormat="1" ht="13.35" customHeight="1">
      <c r="A125" s="247" t="s">
        <v>30</v>
      </c>
      <c r="B125" s="401"/>
      <c r="C125" s="607"/>
      <c r="D125" s="401"/>
      <c r="E125" s="401"/>
      <c r="F125" s="607"/>
      <c r="G125" s="401"/>
      <c r="H125" s="401"/>
      <c r="I125" s="607"/>
      <c r="J125" s="401"/>
      <c r="K125" s="401"/>
      <c r="L125" s="607"/>
      <c r="M125" s="401"/>
      <c r="N125" s="401"/>
      <c r="O125" s="402"/>
      <c r="P125" s="403">
        <f>SUM(P126:P132)</f>
        <v>0</v>
      </c>
      <c r="Q125" s="247" t="s">
        <v>30</v>
      </c>
      <c r="R125" s="39"/>
      <c r="S125" s="39"/>
      <c r="T125" s="39"/>
      <c r="U125" s="39"/>
      <c r="V125" s="39"/>
      <c r="W125" s="39"/>
      <c r="X125" s="401"/>
      <c r="Y125" s="607"/>
      <c r="Z125" s="401"/>
      <c r="AA125" s="401"/>
      <c r="AB125" s="607"/>
      <c r="AC125" s="401"/>
      <c r="AD125" s="401"/>
      <c r="AE125" s="402"/>
      <c r="AF125" s="403">
        <f>SUM(AF126:AF132)</f>
        <v>0</v>
      </c>
      <c r="AG125" s="247" t="s">
        <v>30</v>
      </c>
      <c r="AH125" s="401"/>
      <c r="AI125" s="401"/>
      <c r="AJ125" s="401"/>
      <c r="AK125" s="401"/>
      <c r="AL125" s="149"/>
      <c r="AM125" s="401"/>
      <c r="AN125" s="401"/>
      <c r="AO125" s="401"/>
      <c r="AP125" s="402"/>
      <c r="AQ125" s="403">
        <f>SUM(AQ126:AQ132)</f>
        <v>0</v>
      </c>
      <c r="AR125" s="411" t="s">
        <v>30</v>
      </c>
      <c r="AS125" s="130"/>
      <c r="AT125" s="130"/>
      <c r="AU125" s="130"/>
      <c r="AV125" s="130"/>
      <c r="AW125" s="130"/>
      <c r="AX125" s="130"/>
      <c r="AY125" s="149"/>
      <c r="AZ125" s="127"/>
      <c r="BA125" s="39"/>
    </row>
    <row r="126" spans="1:53" s="36" customFormat="1" ht="13.35" customHeight="1">
      <c r="A126" s="246" t="s">
        <v>110</v>
      </c>
      <c r="B126" s="31">
        <v>67</v>
      </c>
      <c r="C126" s="31"/>
      <c r="D126" s="31">
        <v>36</v>
      </c>
      <c r="E126" s="31">
        <v>37</v>
      </c>
      <c r="F126" s="31"/>
      <c r="G126" s="31">
        <v>19</v>
      </c>
      <c r="H126" s="408">
        <v>2859</v>
      </c>
      <c r="I126" s="608"/>
      <c r="J126" s="408">
        <v>1579</v>
      </c>
      <c r="K126" s="408">
        <v>2129</v>
      </c>
      <c r="L126" s="608"/>
      <c r="M126" s="408">
        <v>1128</v>
      </c>
      <c r="N126" s="401">
        <f t="shared" ref="N126:N132" si="75">+B126+E126+H126+K126</f>
        <v>5092</v>
      </c>
      <c r="O126" s="402">
        <f t="shared" ref="O126:O132" si="76">+D126+G126+J126+M126</f>
        <v>2762</v>
      </c>
      <c r="Q126" s="246" t="s">
        <v>110</v>
      </c>
      <c r="R126" s="149"/>
      <c r="S126" s="478"/>
      <c r="T126" s="149"/>
      <c r="U126" s="149"/>
      <c r="V126" s="478"/>
      <c r="W126" s="149"/>
      <c r="X126" s="149">
        <v>720</v>
      </c>
      <c r="Y126" s="478"/>
      <c r="Z126" s="149">
        <v>416</v>
      </c>
      <c r="AA126" s="149">
        <v>484</v>
      </c>
      <c r="AB126" s="478"/>
      <c r="AC126" s="149">
        <v>274</v>
      </c>
      <c r="AD126" s="409">
        <f t="shared" ref="AD126:AD132" si="77">R126+U126+X126+AA126</f>
        <v>1204</v>
      </c>
      <c r="AE126" s="410">
        <f t="shared" ref="AE126:AE132" si="78">T126+W126+Z126+AC126</f>
        <v>690</v>
      </c>
      <c r="AG126" s="246" t="s">
        <v>110</v>
      </c>
      <c r="AH126" s="149">
        <v>4</v>
      </c>
      <c r="AI126" s="149">
        <v>3</v>
      </c>
      <c r="AJ126" s="149">
        <v>66</v>
      </c>
      <c r="AK126" s="149">
        <v>46</v>
      </c>
      <c r="AL126" s="149">
        <f t="shared" si="74"/>
        <v>119</v>
      </c>
      <c r="AM126" s="149">
        <v>146</v>
      </c>
      <c r="AN126" s="149">
        <v>8</v>
      </c>
      <c r="AO126" s="149">
        <v>154</v>
      </c>
      <c r="AP126" s="162">
        <v>30</v>
      </c>
      <c r="AR126" s="250" t="s">
        <v>110</v>
      </c>
      <c r="AS126" s="47">
        <v>45</v>
      </c>
      <c r="AT126" s="47">
        <v>49</v>
      </c>
      <c r="AU126" s="47">
        <v>14</v>
      </c>
      <c r="AV126" s="47">
        <v>2</v>
      </c>
      <c r="AW126" s="47">
        <v>106</v>
      </c>
      <c r="AX126" s="47">
        <v>1</v>
      </c>
      <c r="AY126" s="149">
        <f t="shared" si="73"/>
        <v>217</v>
      </c>
      <c r="AZ126" s="162">
        <v>29</v>
      </c>
      <c r="BA126" s="55"/>
    </row>
    <row r="127" spans="1:53" s="36" customFormat="1" ht="13.35" customHeight="1">
      <c r="A127" s="246" t="s">
        <v>111</v>
      </c>
      <c r="B127" s="408">
        <v>3674</v>
      </c>
      <c r="C127" s="608"/>
      <c r="D127" s="408">
        <v>1981</v>
      </c>
      <c r="E127" s="408">
        <v>2618</v>
      </c>
      <c r="F127" s="608"/>
      <c r="G127" s="408">
        <v>1478</v>
      </c>
      <c r="H127" s="408">
        <v>1808</v>
      </c>
      <c r="I127" s="608"/>
      <c r="J127" s="408">
        <v>961</v>
      </c>
      <c r="K127" s="408">
        <v>1505</v>
      </c>
      <c r="L127" s="608"/>
      <c r="M127" s="408">
        <v>780</v>
      </c>
      <c r="N127" s="401">
        <f t="shared" si="75"/>
        <v>9605</v>
      </c>
      <c r="O127" s="402">
        <f t="shared" si="76"/>
        <v>5200</v>
      </c>
      <c r="Q127" s="246" t="s">
        <v>111</v>
      </c>
      <c r="R127" s="149">
        <v>569</v>
      </c>
      <c r="S127" s="478"/>
      <c r="T127" s="149">
        <v>288</v>
      </c>
      <c r="U127" s="149">
        <v>341</v>
      </c>
      <c r="V127" s="478"/>
      <c r="W127" s="149">
        <v>198</v>
      </c>
      <c r="X127" s="149">
        <v>262</v>
      </c>
      <c r="Y127" s="478"/>
      <c r="Z127" s="149">
        <v>142</v>
      </c>
      <c r="AA127" s="149">
        <v>440</v>
      </c>
      <c r="AB127" s="478"/>
      <c r="AC127" s="149">
        <v>241</v>
      </c>
      <c r="AD127" s="409">
        <f t="shared" si="77"/>
        <v>1612</v>
      </c>
      <c r="AE127" s="410">
        <f t="shared" si="78"/>
        <v>869</v>
      </c>
      <c r="AG127" s="246" t="s">
        <v>111</v>
      </c>
      <c r="AH127" s="149">
        <v>72</v>
      </c>
      <c r="AI127" s="149">
        <v>45</v>
      </c>
      <c r="AJ127" s="149">
        <v>37</v>
      </c>
      <c r="AK127" s="149">
        <v>31</v>
      </c>
      <c r="AL127" s="149">
        <f t="shared" si="74"/>
        <v>185</v>
      </c>
      <c r="AM127" s="149">
        <v>124</v>
      </c>
      <c r="AN127" s="149">
        <v>32</v>
      </c>
      <c r="AO127" s="149">
        <f>+AM127+AN127</f>
        <v>156</v>
      </c>
      <c r="AP127" s="162">
        <v>17</v>
      </c>
      <c r="AR127" s="250" t="s">
        <v>111</v>
      </c>
      <c r="AS127" s="47">
        <v>42</v>
      </c>
      <c r="AT127" s="47">
        <v>76</v>
      </c>
      <c r="AU127" s="47">
        <v>43</v>
      </c>
      <c r="AV127" s="47"/>
      <c r="AW127" s="47">
        <v>135</v>
      </c>
      <c r="AX127" s="47">
        <v>11</v>
      </c>
      <c r="AY127" s="149">
        <f t="shared" si="73"/>
        <v>307</v>
      </c>
      <c r="AZ127" s="153">
        <v>67</v>
      </c>
    </row>
    <row r="128" spans="1:53" s="36" customFormat="1" ht="13.35" customHeight="1">
      <c r="A128" s="246" t="s">
        <v>112</v>
      </c>
      <c r="B128" s="408">
        <v>2137</v>
      </c>
      <c r="C128" s="608"/>
      <c r="D128" s="408">
        <v>1098</v>
      </c>
      <c r="E128" s="408">
        <v>2065</v>
      </c>
      <c r="F128" s="608"/>
      <c r="G128" s="408">
        <v>1088</v>
      </c>
      <c r="H128" s="408">
        <v>1682</v>
      </c>
      <c r="I128" s="608"/>
      <c r="J128" s="408">
        <v>957</v>
      </c>
      <c r="K128" s="408">
        <v>2021</v>
      </c>
      <c r="L128" s="608"/>
      <c r="M128" s="408">
        <v>1058</v>
      </c>
      <c r="N128" s="401">
        <f t="shared" si="75"/>
        <v>7905</v>
      </c>
      <c r="O128" s="402">
        <f t="shared" si="76"/>
        <v>4201</v>
      </c>
      <c r="Q128" s="246" t="s">
        <v>112</v>
      </c>
      <c r="R128" s="149">
        <v>397</v>
      </c>
      <c r="S128" s="478"/>
      <c r="T128" s="149">
        <v>169</v>
      </c>
      <c r="U128" s="149">
        <v>207</v>
      </c>
      <c r="V128" s="478"/>
      <c r="W128" s="149">
        <v>97</v>
      </c>
      <c r="X128" s="149">
        <v>120</v>
      </c>
      <c r="Y128" s="478"/>
      <c r="Z128" s="149">
        <v>61</v>
      </c>
      <c r="AA128" s="149">
        <v>401</v>
      </c>
      <c r="AB128" s="478"/>
      <c r="AC128" s="149">
        <v>230</v>
      </c>
      <c r="AD128" s="409">
        <f t="shared" si="77"/>
        <v>1125</v>
      </c>
      <c r="AE128" s="410">
        <f t="shared" si="78"/>
        <v>557</v>
      </c>
      <c r="AG128" s="246" t="s">
        <v>112</v>
      </c>
      <c r="AH128" s="149">
        <v>30</v>
      </c>
      <c r="AI128" s="149">
        <v>29</v>
      </c>
      <c r="AJ128" s="149">
        <v>25</v>
      </c>
      <c r="AK128" s="149">
        <v>29</v>
      </c>
      <c r="AL128" s="149">
        <f t="shared" si="74"/>
        <v>113</v>
      </c>
      <c r="AM128" s="149">
        <v>85</v>
      </c>
      <c r="AN128" s="149">
        <v>6</v>
      </c>
      <c r="AO128" s="149">
        <v>91</v>
      </c>
      <c r="AP128" s="162">
        <v>5</v>
      </c>
      <c r="AR128" s="250" t="s">
        <v>112</v>
      </c>
      <c r="AS128" s="47">
        <v>118</v>
      </c>
      <c r="AT128" s="47">
        <v>21</v>
      </c>
      <c r="AU128" s="47">
        <v>4</v>
      </c>
      <c r="AV128" s="47"/>
      <c r="AW128" s="47">
        <v>12</v>
      </c>
      <c r="AX128" s="47">
        <v>27</v>
      </c>
      <c r="AY128" s="149">
        <f t="shared" si="73"/>
        <v>182</v>
      </c>
      <c r="AZ128" s="154">
        <v>113</v>
      </c>
    </row>
    <row r="129" spans="1:52" s="36" customFormat="1" ht="13.35" customHeight="1">
      <c r="A129" s="246" t="s">
        <v>113</v>
      </c>
      <c r="B129" s="408">
        <v>832</v>
      </c>
      <c r="C129" s="608"/>
      <c r="D129" s="408">
        <v>424</v>
      </c>
      <c r="E129" s="408">
        <v>436</v>
      </c>
      <c r="F129" s="608"/>
      <c r="G129" s="408">
        <v>215</v>
      </c>
      <c r="H129" s="408">
        <v>287</v>
      </c>
      <c r="I129" s="608"/>
      <c r="J129" s="408">
        <v>139</v>
      </c>
      <c r="K129" s="408">
        <v>178</v>
      </c>
      <c r="L129" s="608"/>
      <c r="M129" s="408">
        <v>85</v>
      </c>
      <c r="N129" s="401">
        <f t="shared" si="75"/>
        <v>1733</v>
      </c>
      <c r="O129" s="402">
        <f t="shared" si="76"/>
        <v>863</v>
      </c>
      <c r="Q129" s="246" t="s">
        <v>113</v>
      </c>
      <c r="R129" s="149">
        <v>243</v>
      </c>
      <c r="S129" s="478"/>
      <c r="T129" s="149">
        <v>122</v>
      </c>
      <c r="U129" s="149">
        <v>59</v>
      </c>
      <c r="V129" s="478"/>
      <c r="W129" s="149">
        <v>31</v>
      </c>
      <c r="X129" s="149">
        <v>55</v>
      </c>
      <c r="Y129" s="478"/>
      <c r="Z129" s="149">
        <v>23</v>
      </c>
      <c r="AA129" s="149">
        <v>28</v>
      </c>
      <c r="AB129" s="478"/>
      <c r="AC129" s="149">
        <v>13</v>
      </c>
      <c r="AD129" s="409">
        <f t="shared" si="77"/>
        <v>385</v>
      </c>
      <c r="AE129" s="410">
        <f t="shared" si="78"/>
        <v>189</v>
      </c>
      <c r="AG129" s="246" t="s">
        <v>113</v>
      </c>
      <c r="AH129" s="149">
        <v>17</v>
      </c>
      <c r="AI129" s="149">
        <v>8</v>
      </c>
      <c r="AJ129" s="149">
        <v>6</v>
      </c>
      <c r="AK129" s="149">
        <v>5</v>
      </c>
      <c r="AL129" s="149">
        <f t="shared" si="74"/>
        <v>36</v>
      </c>
      <c r="AM129" s="149">
        <v>20</v>
      </c>
      <c r="AN129" s="149">
        <v>13</v>
      </c>
      <c r="AO129" s="149">
        <v>33</v>
      </c>
      <c r="AP129" s="162">
        <v>5</v>
      </c>
      <c r="AR129" s="250" t="s">
        <v>113</v>
      </c>
      <c r="AS129" s="47">
        <v>17</v>
      </c>
      <c r="AT129" s="47">
        <v>16</v>
      </c>
      <c r="AU129" s="47">
        <v>12</v>
      </c>
      <c r="AV129" s="47"/>
      <c r="AW129" s="47">
        <v>19</v>
      </c>
      <c r="AX129" s="47">
        <v>3</v>
      </c>
      <c r="AY129" s="149">
        <f t="shared" si="73"/>
        <v>67</v>
      </c>
      <c r="AZ129" s="154">
        <v>9</v>
      </c>
    </row>
    <row r="130" spans="1:52" s="36" customFormat="1" ht="13.35" customHeight="1">
      <c r="A130" s="246" t="s">
        <v>114</v>
      </c>
      <c r="B130" s="408">
        <v>2009</v>
      </c>
      <c r="C130" s="608"/>
      <c r="D130" s="408">
        <v>1092</v>
      </c>
      <c r="E130" s="408">
        <v>1672</v>
      </c>
      <c r="F130" s="608"/>
      <c r="G130" s="408">
        <v>929</v>
      </c>
      <c r="H130" s="408">
        <v>1120</v>
      </c>
      <c r="I130" s="608"/>
      <c r="J130" s="408">
        <v>598</v>
      </c>
      <c r="K130" s="408">
        <v>1015</v>
      </c>
      <c r="L130" s="608"/>
      <c r="M130" s="408">
        <v>522</v>
      </c>
      <c r="N130" s="401">
        <f t="shared" si="75"/>
        <v>5816</v>
      </c>
      <c r="O130" s="402">
        <f t="shared" si="76"/>
        <v>3141</v>
      </c>
      <c r="Q130" s="246" t="s">
        <v>114</v>
      </c>
      <c r="R130" s="149">
        <v>201</v>
      </c>
      <c r="S130" s="478"/>
      <c r="T130" s="149">
        <v>97</v>
      </c>
      <c r="U130" s="149">
        <v>117</v>
      </c>
      <c r="V130" s="478"/>
      <c r="W130" s="149">
        <v>71</v>
      </c>
      <c r="X130" s="149">
        <v>173</v>
      </c>
      <c r="Y130" s="478"/>
      <c r="Z130" s="149">
        <v>88</v>
      </c>
      <c r="AA130" s="149">
        <v>321</v>
      </c>
      <c r="AB130" s="478"/>
      <c r="AC130" s="149">
        <v>165</v>
      </c>
      <c r="AD130" s="409">
        <f t="shared" si="77"/>
        <v>812</v>
      </c>
      <c r="AE130" s="410">
        <f t="shared" si="78"/>
        <v>421</v>
      </c>
      <c r="AG130" s="246" t="s">
        <v>114</v>
      </c>
      <c r="AH130" s="149">
        <v>38</v>
      </c>
      <c r="AI130" s="149">
        <v>29</v>
      </c>
      <c r="AJ130" s="149">
        <v>22</v>
      </c>
      <c r="AK130" s="149">
        <v>22</v>
      </c>
      <c r="AL130" s="149">
        <f t="shared" si="74"/>
        <v>111</v>
      </c>
      <c r="AM130" s="149">
        <v>83</v>
      </c>
      <c r="AN130" s="149">
        <v>23</v>
      </c>
      <c r="AO130" s="149">
        <v>106</v>
      </c>
      <c r="AP130" s="162">
        <v>13</v>
      </c>
      <c r="AR130" s="250" t="s">
        <v>114</v>
      </c>
      <c r="AS130" s="47">
        <v>26</v>
      </c>
      <c r="AT130" s="47">
        <v>35</v>
      </c>
      <c r="AU130" s="47">
        <v>12</v>
      </c>
      <c r="AV130" s="47">
        <v>7</v>
      </c>
      <c r="AW130" s="47">
        <v>89</v>
      </c>
      <c r="AX130" s="47">
        <v>4</v>
      </c>
      <c r="AY130" s="149">
        <f t="shared" si="73"/>
        <v>173</v>
      </c>
      <c r="AZ130" s="154">
        <v>29</v>
      </c>
    </row>
    <row r="131" spans="1:52" s="36" customFormat="1" ht="13.35" customHeight="1">
      <c r="A131" s="246" t="s">
        <v>115</v>
      </c>
      <c r="B131" s="408">
        <v>2761</v>
      </c>
      <c r="C131" s="608"/>
      <c r="D131" s="408">
        <v>1496</v>
      </c>
      <c r="E131" s="408">
        <v>2046</v>
      </c>
      <c r="F131" s="608"/>
      <c r="G131" s="408">
        <v>1156</v>
      </c>
      <c r="H131" s="408">
        <v>1336</v>
      </c>
      <c r="I131" s="608"/>
      <c r="J131" s="408">
        <v>685</v>
      </c>
      <c r="K131" s="408">
        <v>1271</v>
      </c>
      <c r="L131" s="608"/>
      <c r="M131" s="408">
        <v>683</v>
      </c>
      <c r="N131" s="401">
        <f t="shared" si="75"/>
        <v>7414</v>
      </c>
      <c r="O131" s="402">
        <f t="shared" si="76"/>
        <v>4020</v>
      </c>
      <c r="Q131" s="246" t="s">
        <v>115</v>
      </c>
      <c r="R131" s="149">
        <v>421</v>
      </c>
      <c r="S131" s="478"/>
      <c r="T131" s="149">
        <v>224</v>
      </c>
      <c r="U131" s="149">
        <v>222</v>
      </c>
      <c r="V131" s="478"/>
      <c r="W131" s="149">
        <v>137</v>
      </c>
      <c r="X131" s="149">
        <v>257</v>
      </c>
      <c r="Y131" s="478"/>
      <c r="Z131" s="149">
        <v>138</v>
      </c>
      <c r="AA131" s="149">
        <v>457</v>
      </c>
      <c r="AB131" s="478"/>
      <c r="AC131" s="149">
        <v>238</v>
      </c>
      <c r="AD131" s="409">
        <f t="shared" si="77"/>
        <v>1357</v>
      </c>
      <c r="AE131" s="410">
        <f t="shared" si="78"/>
        <v>737</v>
      </c>
      <c r="AG131" s="246" t="s">
        <v>115</v>
      </c>
      <c r="AH131" s="149">
        <v>63</v>
      </c>
      <c r="AI131" s="149">
        <v>60</v>
      </c>
      <c r="AJ131" s="149">
        <v>26</v>
      </c>
      <c r="AK131" s="149">
        <v>25</v>
      </c>
      <c r="AL131" s="149">
        <f t="shared" si="74"/>
        <v>174</v>
      </c>
      <c r="AM131" s="149">
        <v>92</v>
      </c>
      <c r="AN131" s="149">
        <v>30</v>
      </c>
      <c r="AO131" s="149">
        <v>122</v>
      </c>
      <c r="AP131" s="162">
        <v>16</v>
      </c>
      <c r="AR131" s="250" t="s">
        <v>115</v>
      </c>
      <c r="AS131" s="47">
        <v>50</v>
      </c>
      <c r="AT131" s="47">
        <v>33</v>
      </c>
      <c r="AU131" s="47">
        <v>33</v>
      </c>
      <c r="AV131" s="47">
        <v>14</v>
      </c>
      <c r="AW131" s="47">
        <v>93</v>
      </c>
      <c r="AX131" s="47">
        <v>2</v>
      </c>
      <c r="AY131" s="149">
        <f t="shared" si="73"/>
        <v>225</v>
      </c>
      <c r="AZ131" s="154">
        <v>47</v>
      </c>
    </row>
    <row r="132" spans="1:52" s="36" customFormat="1" ht="13.35" customHeight="1">
      <c r="A132" s="246" t="s">
        <v>116</v>
      </c>
      <c r="B132" s="408">
        <v>3530</v>
      </c>
      <c r="C132" s="608"/>
      <c r="D132" s="408">
        <v>1990</v>
      </c>
      <c r="E132" s="408">
        <v>2532</v>
      </c>
      <c r="F132" s="608"/>
      <c r="G132" s="408">
        <v>1391</v>
      </c>
      <c r="H132" s="408">
        <v>1768</v>
      </c>
      <c r="I132" s="608"/>
      <c r="J132" s="408">
        <v>977</v>
      </c>
      <c r="K132" s="408">
        <v>1571</v>
      </c>
      <c r="L132" s="608"/>
      <c r="M132" s="408">
        <v>807</v>
      </c>
      <c r="N132" s="401">
        <f t="shared" si="75"/>
        <v>9401</v>
      </c>
      <c r="O132" s="402">
        <f t="shared" si="76"/>
        <v>5165</v>
      </c>
      <c r="Q132" s="246" t="s">
        <v>116</v>
      </c>
      <c r="R132" s="149">
        <v>486</v>
      </c>
      <c r="S132" s="478"/>
      <c r="T132" s="149">
        <v>249</v>
      </c>
      <c r="U132" s="149">
        <v>274</v>
      </c>
      <c r="V132" s="478"/>
      <c r="W132" s="149">
        <v>154</v>
      </c>
      <c r="X132" s="149">
        <v>264</v>
      </c>
      <c r="Y132" s="478"/>
      <c r="Z132" s="149">
        <v>140</v>
      </c>
      <c r="AA132" s="149">
        <v>443</v>
      </c>
      <c r="AB132" s="478"/>
      <c r="AC132" s="149">
        <v>234</v>
      </c>
      <c r="AD132" s="409">
        <f t="shared" si="77"/>
        <v>1467</v>
      </c>
      <c r="AE132" s="410">
        <f t="shared" si="78"/>
        <v>777</v>
      </c>
      <c r="AG132" s="246" t="s">
        <v>116</v>
      </c>
      <c r="AH132" s="149">
        <v>68</v>
      </c>
      <c r="AI132" s="149">
        <v>49</v>
      </c>
      <c r="AJ132" s="149">
        <v>38</v>
      </c>
      <c r="AK132" s="149">
        <v>31</v>
      </c>
      <c r="AL132" s="149">
        <f t="shared" si="74"/>
        <v>186</v>
      </c>
      <c r="AM132" s="149">
        <v>144</v>
      </c>
      <c r="AN132" s="149">
        <v>25</v>
      </c>
      <c r="AO132" s="149">
        <v>169</v>
      </c>
      <c r="AP132" s="162">
        <v>21</v>
      </c>
      <c r="AR132" s="250" t="s">
        <v>116</v>
      </c>
      <c r="AS132" s="47">
        <v>40</v>
      </c>
      <c r="AT132" s="47">
        <v>64</v>
      </c>
      <c r="AU132" s="47">
        <v>11</v>
      </c>
      <c r="AV132" s="47">
        <v>19</v>
      </c>
      <c r="AW132" s="47">
        <v>138</v>
      </c>
      <c r="AX132" s="47">
        <v>3</v>
      </c>
      <c r="AY132" s="149">
        <f t="shared" si="73"/>
        <v>275</v>
      </c>
      <c r="AZ132" s="154">
        <v>58</v>
      </c>
    </row>
    <row r="133" spans="1:52" s="36" customFormat="1" ht="13.35" customHeight="1">
      <c r="A133" s="247" t="s">
        <v>31</v>
      </c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423"/>
      <c r="Q133" s="247" t="s">
        <v>31</v>
      </c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423"/>
      <c r="AG133" s="247" t="s">
        <v>31</v>
      </c>
      <c r="AH133" s="39"/>
      <c r="AI133" s="39"/>
      <c r="AJ133" s="39"/>
      <c r="AK133" s="39"/>
      <c r="AL133" s="149"/>
      <c r="AM133" s="39"/>
      <c r="AN133" s="39"/>
      <c r="AO133" s="39"/>
      <c r="AP133" s="423"/>
      <c r="AR133" s="411" t="s">
        <v>31</v>
      </c>
      <c r="AS133" s="77"/>
      <c r="AT133" s="77"/>
      <c r="AU133" s="77"/>
      <c r="AV133" s="77"/>
      <c r="AW133" s="77"/>
      <c r="AX133" s="77"/>
      <c r="AY133" s="149"/>
      <c r="AZ133" s="127"/>
    </row>
    <row r="134" spans="1:52" s="36" customFormat="1" ht="13.35" customHeight="1">
      <c r="A134" s="246" t="s">
        <v>117</v>
      </c>
      <c r="B134" s="408">
        <v>328</v>
      </c>
      <c r="C134" s="608"/>
      <c r="D134" s="408">
        <v>119</v>
      </c>
      <c r="E134" s="408">
        <v>188</v>
      </c>
      <c r="F134" s="608"/>
      <c r="G134" s="408">
        <v>72</v>
      </c>
      <c r="H134" s="408">
        <v>136</v>
      </c>
      <c r="I134" s="608"/>
      <c r="J134" s="408">
        <v>43</v>
      </c>
      <c r="K134" s="408">
        <v>65</v>
      </c>
      <c r="L134" s="608"/>
      <c r="M134" s="408">
        <v>33</v>
      </c>
      <c r="N134" s="401">
        <f>+B134+E134+H134+K134</f>
        <v>717</v>
      </c>
      <c r="O134" s="402">
        <f>+D134+G134+J134+M134</f>
        <v>267</v>
      </c>
      <c r="Q134" s="246" t="s">
        <v>117</v>
      </c>
      <c r="R134" s="149">
        <v>83</v>
      </c>
      <c r="S134" s="478"/>
      <c r="T134" s="149">
        <v>32</v>
      </c>
      <c r="U134" s="149">
        <v>53</v>
      </c>
      <c r="V134" s="478"/>
      <c r="W134" s="149">
        <v>24</v>
      </c>
      <c r="X134" s="149">
        <v>25</v>
      </c>
      <c r="Y134" s="478"/>
      <c r="Z134" s="149">
        <v>5</v>
      </c>
      <c r="AA134" s="149">
        <v>11</v>
      </c>
      <c r="AB134" s="478"/>
      <c r="AC134" s="149">
        <v>5</v>
      </c>
      <c r="AD134" s="409">
        <f>R134+U134+X134+AA134</f>
        <v>172</v>
      </c>
      <c r="AE134" s="410">
        <f>T134+W134+Z134+AC134</f>
        <v>66</v>
      </c>
      <c r="AG134" s="246" t="s">
        <v>117</v>
      </c>
      <c r="AH134" s="149">
        <v>6</v>
      </c>
      <c r="AI134" s="149">
        <v>5</v>
      </c>
      <c r="AJ134" s="149">
        <v>2</v>
      </c>
      <c r="AK134" s="149">
        <v>2</v>
      </c>
      <c r="AL134" s="149">
        <f t="shared" si="74"/>
        <v>15</v>
      </c>
      <c r="AM134" s="149">
        <v>12</v>
      </c>
      <c r="AN134" s="149">
        <v>4</v>
      </c>
      <c r="AO134" s="149">
        <v>16</v>
      </c>
      <c r="AP134" s="162">
        <v>3</v>
      </c>
      <c r="AR134" s="250" t="s">
        <v>117</v>
      </c>
      <c r="AS134" s="149">
        <v>7</v>
      </c>
      <c r="AT134" s="149">
        <v>17</v>
      </c>
      <c r="AU134" s="149">
        <v>3</v>
      </c>
      <c r="AV134" s="149"/>
      <c r="AW134" s="149">
        <v>2</v>
      </c>
      <c r="AX134" s="149">
        <v>1</v>
      </c>
      <c r="AY134" s="149">
        <f t="shared" si="73"/>
        <v>30</v>
      </c>
      <c r="AZ134" s="145">
        <v>5</v>
      </c>
    </row>
    <row r="135" spans="1:52" s="36" customFormat="1" ht="13.35" customHeight="1">
      <c r="A135" s="246" t="s">
        <v>118</v>
      </c>
      <c r="B135" s="408">
        <v>1221</v>
      </c>
      <c r="C135" s="608"/>
      <c r="D135" s="408">
        <v>610</v>
      </c>
      <c r="E135" s="408">
        <v>846</v>
      </c>
      <c r="F135" s="608"/>
      <c r="G135" s="408">
        <v>412</v>
      </c>
      <c r="H135" s="408">
        <v>637</v>
      </c>
      <c r="I135" s="608"/>
      <c r="J135" s="408">
        <v>302</v>
      </c>
      <c r="K135" s="408">
        <v>645</v>
      </c>
      <c r="L135" s="608"/>
      <c r="M135" s="408">
        <v>299</v>
      </c>
      <c r="N135" s="401">
        <f>+B135+E135+H135+K135</f>
        <v>3349</v>
      </c>
      <c r="O135" s="402">
        <f>+D135+G135+J135+M135</f>
        <v>1623</v>
      </c>
      <c r="Q135" s="246" t="s">
        <v>118</v>
      </c>
      <c r="R135" s="149">
        <v>209</v>
      </c>
      <c r="S135" s="478"/>
      <c r="T135" s="149">
        <v>111</v>
      </c>
      <c r="U135" s="149">
        <v>42</v>
      </c>
      <c r="V135" s="478"/>
      <c r="W135" s="149">
        <v>19</v>
      </c>
      <c r="X135" s="149">
        <v>61</v>
      </c>
      <c r="Y135" s="478"/>
      <c r="Z135" s="149">
        <v>19</v>
      </c>
      <c r="AA135" s="149">
        <v>105</v>
      </c>
      <c r="AB135" s="478"/>
      <c r="AC135" s="149">
        <v>53</v>
      </c>
      <c r="AD135" s="409">
        <f>R135+U135+X135+AA135</f>
        <v>417</v>
      </c>
      <c r="AE135" s="410">
        <f>T135+W135+Z135+AC135</f>
        <v>202</v>
      </c>
      <c r="AG135" s="246" t="s">
        <v>118</v>
      </c>
      <c r="AH135" s="149">
        <v>24</v>
      </c>
      <c r="AI135" s="149">
        <v>18</v>
      </c>
      <c r="AJ135" s="149">
        <v>16</v>
      </c>
      <c r="AK135" s="149">
        <v>14</v>
      </c>
      <c r="AL135" s="149">
        <f t="shared" si="74"/>
        <v>72</v>
      </c>
      <c r="AM135" s="149">
        <v>48</v>
      </c>
      <c r="AN135" s="149">
        <v>14</v>
      </c>
      <c r="AO135" s="149">
        <v>62</v>
      </c>
      <c r="AP135" s="162">
        <v>13</v>
      </c>
      <c r="AR135" s="250" t="s">
        <v>118</v>
      </c>
      <c r="AS135" s="149">
        <v>37</v>
      </c>
      <c r="AT135" s="149">
        <v>18</v>
      </c>
      <c r="AU135" s="149">
        <v>1</v>
      </c>
      <c r="AV135" s="149"/>
      <c r="AW135" s="149">
        <v>45</v>
      </c>
      <c r="AX135" s="149">
        <v>11</v>
      </c>
      <c r="AY135" s="149">
        <f t="shared" si="73"/>
        <v>112</v>
      </c>
      <c r="AZ135" s="145">
        <v>21</v>
      </c>
    </row>
    <row r="136" spans="1:52" s="36" customFormat="1" ht="13.35" customHeight="1">
      <c r="A136" s="246" t="s">
        <v>119</v>
      </c>
      <c r="B136" s="408">
        <v>536</v>
      </c>
      <c r="C136" s="608"/>
      <c r="D136" s="408">
        <v>258</v>
      </c>
      <c r="E136" s="408">
        <v>281</v>
      </c>
      <c r="F136" s="608"/>
      <c r="G136" s="408">
        <v>97</v>
      </c>
      <c r="H136" s="408">
        <v>296</v>
      </c>
      <c r="I136" s="608"/>
      <c r="J136" s="408">
        <v>89</v>
      </c>
      <c r="K136" s="408">
        <v>195</v>
      </c>
      <c r="L136" s="608"/>
      <c r="M136" s="408">
        <v>92</v>
      </c>
      <c r="N136" s="401">
        <f>+B136+E136+H136+K136</f>
        <v>1308</v>
      </c>
      <c r="O136" s="402">
        <f>+D136+G136+J136+M136</f>
        <v>536</v>
      </c>
      <c r="Q136" s="246" t="s">
        <v>119</v>
      </c>
      <c r="R136" s="149">
        <v>101</v>
      </c>
      <c r="S136" s="478"/>
      <c r="T136" s="149">
        <v>45</v>
      </c>
      <c r="U136" s="149">
        <v>103</v>
      </c>
      <c r="V136" s="478"/>
      <c r="W136" s="149">
        <v>41</v>
      </c>
      <c r="X136" s="149">
        <v>71</v>
      </c>
      <c r="Y136" s="478"/>
      <c r="Z136" s="149">
        <v>28</v>
      </c>
      <c r="AA136" s="149">
        <v>112</v>
      </c>
      <c r="AB136" s="478"/>
      <c r="AC136" s="149">
        <v>56</v>
      </c>
      <c r="AD136" s="409">
        <f>R136+U136+X136+AA136</f>
        <v>387</v>
      </c>
      <c r="AE136" s="410">
        <f>T136+W136+Z136+AC136</f>
        <v>170</v>
      </c>
      <c r="AG136" s="246" t="s">
        <v>119</v>
      </c>
      <c r="AH136" s="149">
        <v>10</v>
      </c>
      <c r="AI136" s="149">
        <v>7</v>
      </c>
      <c r="AJ136" s="149">
        <v>6</v>
      </c>
      <c r="AK136" s="149">
        <v>6</v>
      </c>
      <c r="AL136" s="149">
        <f t="shared" si="74"/>
        <v>29</v>
      </c>
      <c r="AM136" s="149">
        <v>23</v>
      </c>
      <c r="AN136" s="149">
        <v>1</v>
      </c>
      <c r="AO136" s="149">
        <v>24</v>
      </c>
      <c r="AP136" s="162">
        <v>4</v>
      </c>
      <c r="AR136" s="250" t="s">
        <v>119</v>
      </c>
      <c r="AS136" s="149">
        <v>2</v>
      </c>
      <c r="AT136" s="149">
        <v>32</v>
      </c>
      <c r="AU136" s="149">
        <v>4</v>
      </c>
      <c r="AV136" s="149">
        <v>1</v>
      </c>
      <c r="AW136" s="149">
        <v>2</v>
      </c>
      <c r="AX136" s="149">
        <v>0</v>
      </c>
      <c r="AY136" s="149">
        <f t="shared" si="73"/>
        <v>41</v>
      </c>
      <c r="AZ136" s="145">
        <v>9</v>
      </c>
    </row>
    <row r="137" spans="1:52" s="36" customFormat="1" ht="13.35" customHeight="1">
      <c r="A137" s="247" t="s">
        <v>32</v>
      </c>
      <c r="B137" s="401"/>
      <c r="C137" s="607"/>
      <c r="D137" s="401"/>
      <c r="E137" s="401"/>
      <c r="F137" s="607"/>
      <c r="G137" s="401"/>
      <c r="H137" s="401"/>
      <c r="I137" s="607"/>
      <c r="J137" s="401"/>
      <c r="K137" s="401"/>
      <c r="L137" s="607"/>
      <c r="M137" s="401"/>
      <c r="N137" s="401"/>
      <c r="O137" s="402"/>
      <c r="P137" s="403">
        <f>SUM(P134:P136)</f>
        <v>0</v>
      </c>
      <c r="Q137" s="247" t="s">
        <v>32</v>
      </c>
      <c r="R137" s="401"/>
      <c r="S137" s="607"/>
      <c r="T137" s="401"/>
      <c r="U137" s="401"/>
      <c r="V137" s="607"/>
      <c r="W137" s="401"/>
      <c r="X137" s="401"/>
      <c r="Y137" s="607"/>
      <c r="Z137" s="401"/>
      <c r="AA137" s="401"/>
      <c r="AB137" s="607"/>
      <c r="AC137" s="401"/>
      <c r="AD137" s="401"/>
      <c r="AE137" s="402"/>
      <c r="AF137" s="403">
        <f>SUM(AF134:AF136)</f>
        <v>0</v>
      </c>
      <c r="AG137" s="247" t="s">
        <v>32</v>
      </c>
      <c r="AH137" s="401"/>
      <c r="AI137" s="401"/>
      <c r="AJ137" s="401"/>
      <c r="AK137" s="401"/>
      <c r="AL137" s="149"/>
      <c r="AM137" s="401"/>
      <c r="AN137" s="401"/>
      <c r="AO137" s="401"/>
      <c r="AP137" s="402"/>
      <c r="AQ137" s="403">
        <f>SUM(AQ134:AQ136)</f>
        <v>0</v>
      </c>
      <c r="AR137" s="411" t="s">
        <v>32</v>
      </c>
      <c r="AS137" s="401"/>
      <c r="AT137" s="401"/>
      <c r="AU137" s="401"/>
      <c r="AV137" s="401"/>
      <c r="AW137" s="401"/>
      <c r="AX137" s="401"/>
      <c r="AY137" s="149"/>
      <c r="AZ137" s="127"/>
    </row>
    <row r="138" spans="1:52" s="36" customFormat="1" ht="13.35" customHeight="1">
      <c r="A138" s="246" t="s">
        <v>120</v>
      </c>
      <c r="B138" s="408">
        <v>3209</v>
      </c>
      <c r="C138" s="608"/>
      <c r="D138" s="408">
        <v>1686</v>
      </c>
      <c r="E138" s="408">
        <v>2689</v>
      </c>
      <c r="F138" s="608"/>
      <c r="G138" s="408">
        <v>1465</v>
      </c>
      <c r="H138" s="408">
        <v>1738</v>
      </c>
      <c r="I138" s="608"/>
      <c r="J138" s="408">
        <v>928</v>
      </c>
      <c r="K138" s="408">
        <v>1547</v>
      </c>
      <c r="L138" s="608"/>
      <c r="M138" s="408">
        <v>847</v>
      </c>
      <c r="N138" s="401">
        <f>+B138+E138+H138+K138</f>
        <v>9183</v>
      </c>
      <c r="O138" s="402">
        <f>+D138+G138+J138+M138</f>
        <v>4926</v>
      </c>
      <c r="Q138" s="246" t="s">
        <v>120</v>
      </c>
      <c r="R138" s="149">
        <v>425</v>
      </c>
      <c r="S138" s="478"/>
      <c r="T138" s="149">
        <v>218</v>
      </c>
      <c r="U138" s="149">
        <v>260</v>
      </c>
      <c r="V138" s="478"/>
      <c r="W138" s="149">
        <v>124</v>
      </c>
      <c r="X138" s="149">
        <v>116</v>
      </c>
      <c r="Y138" s="478"/>
      <c r="Z138" s="149">
        <v>62</v>
      </c>
      <c r="AA138" s="149">
        <v>285</v>
      </c>
      <c r="AB138" s="478"/>
      <c r="AC138" s="149">
        <v>167</v>
      </c>
      <c r="AD138" s="409">
        <f>R138+U138+X138+AA138</f>
        <v>1086</v>
      </c>
      <c r="AE138" s="410">
        <f>T138+W138+Z138+AC138</f>
        <v>571</v>
      </c>
      <c r="AG138" s="246" t="s">
        <v>120</v>
      </c>
      <c r="AH138" s="149">
        <v>55</v>
      </c>
      <c r="AI138" s="149">
        <v>46</v>
      </c>
      <c r="AJ138" s="149">
        <v>34</v>
      </c>
      <c r="AK138" s="149">
        <v>32</v>
      </c>
      <c r="AL138" s="149">
        <f t="shared" si="74"/>
        <v>167</v>
      </c>
      <c r="AM138" s="149">
        <v>138</v>
      </c>
      <c r="AN138" s="149">
        <v>26</v>
      </c>
      <c r="AO138" s="149">
        <v>164</v>
      </c>
      <c r="AP138" s="162">
        <v>21</v>
      </c>
      <c r="AR138" s="250" t="s">
        <v>120</v>
      </c>
      <c r="AS138" s="47">
        <v>92</v>
      </c>
      <c r="AT138" s="47">
        <v>51</v>
      </c>
      <c r="AU138" s="47">
        <v>52</v>
      </c>
      <c r="AV138" s="47"/>
      <c r="AW138" s="47">
        <v>79</v>
      </c>
      <c r="AX138" s="47">
        <v>12</v>
      </c>
      <c r="AY138" s="149">
        <f t="shared" si="73"/>
        <v>286</v>
      </c>
      <c r="AZ138" s="154">
        <v>60</v>
      </c>
    </row>
    <row r="139" spans="1:52" s="36" customFormat="1" ht="13.35" customHeight="1">
      <c r="A139" s="246" t="s">
        <v>121</v>
      </c>
      <c r="B139" s="408">
        <v>2497</v>
      </c>
      <c r="C139" s="608"/>
      <c r="D139" s="408">
        <v>1233</v>
      </c>
      <c r="E139" s="408">
        <v>1836</v>
      </c>
      <c r="F139" s="608"/>
      <c r="G139" s="408">
        <v>910</v>
      </c>
      <c r="H139" s="408">
        <v>1301</v>
      </c>
      <c r="I139" s="608"/>
      <c r="J139" s="408">
        <v>681</v>
      </c>
      <c r="K139" s="408">
        <v>950</v>
      </c>
      <c r="L139" s="608"/>
      <c r="M139" s="408">
        <v>460</v>
      </c>
      <c r="N139" s="401">
        <f>+B139+E139+H139+K139</f>
        <v>6584</v>
      </c>
      <c r="O139" s="402">
        <f>+D139+G139+J139+M139</f>
        <v>3284</v>
      </c>
      <c r="Q139" s="246" t="s">
        <v>121</v>
      </c>
      <c r="R139" s="149">
        <v>263</v>
      </c>
      <c r="S139" s="478"/>
      <c r="T139" s="149">
        <v>106</v>
      </c>
      <c r="U139" s="149">
        <v>119</v>
      </c>
      <c r="V139" s="478"/>
      <c r="W139" s="149">
        <v>60</v>
      </c>
      <c r="X139" s="149">
        <v>128</v>
      </c>
      <c r="Y139" s="478"/>
      <c r="Z139" s="149">
        <v>69</v>
      </c>
      <c r="AA139" s="149">
        <v>148</v>
      </c>
      <c r="AB139" s="478"/>
      <c r="AC139" s="149">
        <v>71</v>
      </c>
      <c r="AD139" s="409">
        <f>R139+U139+X139+AA139</f>
        <v>658</v>
      </c>
      <c r="AE139" s="410">
        <f>T139+W139+Z139+AC139</f>
        <v>306</v>
      </c>
      <c r="AG139" s="246" t="s">
        <v>121</v>
      </c>
      <c r="AH139" s="149">
        <v>45</v>
      </c>
      <c r="AI139" s="149">
        <v>38</v>
      </c>
      <c r="AJ139" s="149">
        <v>29</v>
      </c>
      <c r="AK139" s="149">
        <v>24</v>
      </c>
      <c r="AL139" s="149">
        <f t="shared" si="74"/>
        <v>136</v>
      </c>
      <c r="AM139" s="149">
        <v>112</v>
      </c>
      <c r="AN139" s="149">
        <v>21</v>
      </c>
      <c r="AO139" s="149">
        <v>133</v>
      </c>
      <c r="AP139" s="162">
        <v>19</v>
      </c>
      <c r="AR139" s="250" t="s">
        <v>121</v>
      </c>
      <c r="AS139" s="47">
        <v>43</v>
      </c>
      <c r="AT139" s="47">
        <v>42</v>
      </c>
      <c r="AU139" s="47">
        <v>57</v>
      </c>
      <c r="AV139" s="47"/>
      <c r="AW139" s="47">
        <v>71</v>
      </c>
      <c r="AX139" s="47">
        <v>5</v>
      </c>
      <c r="AY139" s="149">
        <f t="shared" si="73"/>
        <v>218</v>
      </c>
      <c r="AZ139" s="154">
        <v>27</v>
      </c>
    </row>
    <row r="140" spans="1:52" s="36" customFormat="1" ht="13.35" customHeight="1">
      <c r="A140" s="246" t="s">
        <v>122</v>
      </c>
      <c r="B140" s="408">
        <v>2729</v>
      </c>
      <c r="C140" s="608"/>
      <c r="D140" s="408">
        <v>1427</v>
      </c>
      <c r="E140" s="408">
        <v>2285</v>
      </c>
      <c r="F140" s="608"/>
      <c r="G140" s="408">
        <v>1224</v>
      </c>
      <c r="H140" s="408">
        <v>1599</v>
      </c>
      <c r="I140" s="608"/>
      <c r="J140" s="408">
        <v>818</v>
      </c>
      <c r="K140" s="408">
        <v>1205</v>
      </c>
      <c r="L140" s="608"/>
      <c r="M140" s="408">
        <v>611</v>
      </c>
      <c r="N140" s="401">
        <f>+B140+E140+H140+K140</f>
        <v>7818</v>
      </c>
      <c r="O140" s="402">
        <f>+D140+G140+J140+M140</f>
        <v>4080</v>
      </c>
      <c r="Q140" s="246" t="s">
        <v>122</v>
      </c>
      <c r="R140" s="149">
        <v>152</v>
      </c>
      <c r="S140" s="478"/>
      <c r="T140" s="149">
        <v>79</v>
      </c>
      <c r="U140" s="149">
        <v>30</v>
      </c>
      <c r="V140" s="478"/>
      <c r="W140" s="149">
        <v>12</v>
      </c>
      <c r="X140" s="149">
        <v>142</v>
      </c>
      <c r="Y140" s="478"/>
      <c r="Z140" s="149">
        <v>69</v>
      </c>
      <c r="AA140" s="149">
        <v>177</v>
      </c>
      <c r="AB140" s="478"/>
      <c r="AC140" s="149">
        <v>74</v>
      </c>
      <c r="AD140" s="409">
        <f>R140+U140+X140+AA140</f>
        <v>501</v>
      </c>
      <c r="AE140" s="410">
        <f>T140+W140+Z140+AC140</f>
        <v>234</v>
      </c>
      <c r="AG140" s="246" t="s">
        <v>122</v>
      </c>
      <c r="AH140" s="149">
        <v>63</v>
      </c>
      <c r="AI140" s="149">
        <v>54</v>
      </c>
      <c r="AJ140" s="149">
        <v>41</v>
      </c>
      <c r="AK140" s="149">
        <v>29</v>
      </c>
      <c r="AL140" s="149">
        <f t="shared" si="74"/>
        <v>187</v>
      </c>
      <c r="AM140" s="149">
        <v>91</v>
      </c>
      <c r="AN140" s="149">
        <v>42</v>
      </c>
      <c r="AO140" s="149">
        <v>133</v>
      </c>
      <c r="AP140" s="162">
        <v>22</v>
      </c>
      <c r="AR140" s="250" t="s">
        <v>122</v>
      </c>
      <c r="AS140" s="47">
        <v>14</v>
      </c>
      <c r="AT140" s="47">
        <v>44</v>
      </c>
      <c r="AU140" s="47">
        <v>164</v>
      </c>
      <c r="AV140" s="47">
        <v>2</v>
      </c>
      <c r="AW140" s="47">
        <v>70</v>
      </c>
      <c r="AX140" s="47">
        <v>0</v>
      </c>
      <c r="AY140" s="149">
        <f t="shared" si="73"/>
        <v>294</v>
      </c>
      <c r="AZ140" s="154">
        <v>47</v>
      </c>
    </row>
    <row r="141" spans="1:52" s="36" customFormat="1" ht="13.35" customHeight="1">
      <c r="A141" s="247" t="s">
        <v>33</v>
      </c>
      <c r="B141" s="401"/>
      <c r="C141" s="607"/>
      <c r="D141" s="401"/>
      <c r="E141" s="401"/>
      <c r="F141" s="607"/>
      <c r="G141" s="401"/>
      <c r="H141" s="401"/>
      <c r="I141" s="607"/>
      <c r="J141" s="401"/>
      <c r="K141" s="401"/>
      <c r="L141" s="607"/>
      <c r="M141" s="401"/>
      <c r="N141" s="401"/>
      <c r="O141" s="402"/>
      <c r="P141" s="403">
        <f>SUM(P138:P140)</f>
        <v>0</v>
      </c>
      <c r="Q141" s="247" t="s">
        <v>33</v>
      </c>
      <c r="R141" s="401"/>
      <c r="S141" s="607"/>
      <c r="T141" s="401"/>
      <c r="U141" s="401"/>
      <c r="V141" s="607"/>
      <c r="W141" s="401"/>
      <c r="X141" s="401"/>
      <c r="Y141" s="607"/>
      <c r="Z141" s="401"/>
      <c r="AA141" s="401"/>
      <c r="AB141" s="607"/>
      <c r="AC141" s="401"/>
      <c r="AD141" s="401"/>
      <c r="AE141" s="402"/>
      <c r="AF141" s="403">
        <f>SUM(AF138:AF140)</f>
        <v>0</v>
      </c>
      <c r="AG141" s="247" t="s">
        <v>33</v>
      </c>
      <c r="AH141" s="401"/>
      <c r="AI141" s="401"/>
      <c r="AJ141" s="401"/>
      <c r="AK141" s="401"/>
      <c r="AL141" s="149"/>
      <c r="AM141" s="401"/>
      <c r="AN141" s="401"/>
      <c r="AO141" s="401"/>
      <c r="AP141" s="402"/>
      <c r="AQ141" s="403">
        <f>SUM(AQ138:AQ140)</f>
        <v>0</v>
      </c>
      <c r="AR141" s="411" t="s">
        <v>33</v>
      </c>
      <c r="AS141" s="401"/>
      <c r="AT141" s="401"/>
      <c r="AU141" s="401"/>
      <c r="AV141" s="401"/>
      <c r="AW141" s="401"/>
      <c r="AX141" s="401"/>
      <c r="AY141" s="149"/>
      <c r="AZ141" s="127"/>
    </row>
    <row r="142" spans="1:52" s="36" customFormat="1" ht="13.35" customHeight="1">
      <c r="A142" s="251" t="s">
        <v>196</v>
      </c>
      <c r="B142" s="408">
        <v>89</v>
      </c>
      <c r="C142" s="608"/>
      <c r="D142" s="408">
        <v>36</v>
      </c>
      <c r="E142" s="408">
        <v>77</v>
      </c>
      <c r="F142" s="608"/>
      <c r="G142" s="408">
        <v>39</v>
      </c>
      <c r="H142" s="408">
        <v>72</v>
      </c>
      <c r="I142" s="608"/>
      <c r="J142" s="408">
        <v>28</v>
      </c>
      <c r="K142" s="408">
        <v>61</v>
      </c>
      <c r="L142" s="608"/>
      <c r="M142" s="408">
        <v>24</v>
      </c>
      <c r="N142" s="401">
        <f>+B142+E142+H142+K142</f>
        <v>299</v>
      </c>
      <c r="O142" s="402">
        <f>+D142+G142+J142+M142</f>
        <v>127</v>
      </c>
      <c r="Q142" s="251" t="s">
        <v>196</v>
      </c>
      <c r="R142" s="149">
        <v>20</v>
      </c>
      <c r="S142" s="478"/>
      <c r="T142" s="149">
        <v>9</v>
      </c>
      <c r="U142" s="149">
        <v>8</v>
      </c>
      <c r="V142" s="478"/>
      <c r="W142" s="149">
        <v>2</v>
      </c>
      <c r="X142" s="149">
        <v>4</v>
      </c>
      <c r="Y142" s="478"/>
      <c r="Z142" s="149">
        <v>3</v>
      </c>
      <c r="AA142" s="149">
        <v>5</v>
      </c>
      <c r="AB142" s="478"/>
      <c r="AC142" s="149">
        <v>2</v>
      </c>
      <c r="AD142" s="409">
        <f>R142+U142+X142+AA142</f>
        <v>37</v>
      </c>
      <c r="AE142" s="410">
        <f>T142+W142+Z142+AC142</f>
        <v>16</v>
      </c>
      <c r="AG142" s="251" t="s">
        <v>196</v>
      </c>
      <c r="AH142" s="149">
        <v>2</v>
      </c>
      <c r="AI142" s="149">
        <v>2</v>
      </c>
      <c r="AJ142" s="149">
        <v>2</v>
      </c>
      <c r="AK142" s="149">
        <v>1</v>
      </c>
      <c r="AL142" s="149">
        <f t="shared" si="74"/>
        <v>7</v>
      </c>
      <c r="AM142" s="149">
        <v>7</v>
      </c>
      <c r="AN142" s="149">
        <v>0</v>
      </c>
      <c r="AO142" s="149">
        <v>7</v>
      </c>
      <c r="AP142" s="162">
        <v>1</v>
      </c>
      <c r="AR142" s="424" t="s">
        <v>196</v>
      </c>
      <c r="AS142" s="47">
        <v>4</v>
      </c>
      <c r="AT142" s="47">
        <v>6</v>
      </c>
      <c r="AU142" s="47"/>
      <c r="AV142" s="47"/>
      <c r="AW142" s="47">
        <v>5</v>
      </c>
      <c r="AX142" s="47">
        <v>0</v>
      </c>
      <c r="AY142" s="149">
        <f t="shared" si="73"/>
        <v>15</v>
      </c>
      <c r="AZ142" s="154">
        <v>3</v>
      </c>
    </row>
    <row r="143" spans="1:52" s="36" customFormat="1" ht="13.35" customHeight="1">
      <c r="A143" s="251" t="s">
        <v>123</v>
      </c>
      <c r="B143" s="47">
        <v>304</v>
      </c>
      <c r="C143" s="47"/>
      <c r="D143" s="47">
        <v>143</v>
      </c>
      <c r="E143" s="47">
        <v>139</v>
      </c>
      <c r="F143" s="47"/>
      <c r="G143" s="47">
        <v>45</v>
      </c>
      <c r="H143" s="47">
        <v>79</v>
      </c>
      <c r="I143" s="47"/>
      <c r="J143" s="47">
        <v>31</v>
      </c>
      <c r="K143" s="47">
        <v>96</v>
      </c>
      <c r="L143" s="47"/>
      <c r="M143" s="47">
        <v>33</v>
      </c>
      <c r="N143" s="47">
        <v>618</v>
      </c>
      <c r="O143" s="154">
        <v>252</v>
      </c>
      <c r="Q143" s="251" t="s">
        <v>123</v>
      </c>
      <c r="R143" s="47">
        <v>90</v>
      </c>
      <c r="S143" s="47"/>
      <c r="T143" s="47">
        <v>45</v>
      </c>
      <c r="U143" s="47">
        <v>15</v>
      </c>
      <c r="V143" s="47"/>
      <c r="W143" s="47">
        <v>8</v>
      </c>
      <c r="X143" s="47">
        <v>5</v>
      </c>
      <c r="Y143" s="47"/>
      <c r="Z143" s="47">
        <v>3</v>
      </c>
      <c r="AA143" s="47">
        <v>17</v>
      </c>
      <c r="AB143" s="47"/>
      <c r="AC143" s="47">
        <v>9</v>
      </c>
      <c r="AD143" s="47">
        <v>127</v>
      </c>
      <c r="AE143" s="154">
        <v>65</v>
      </c>
      <c r="AG143" s="251" t="s">
        <v>123</v>
      </c>
      <c r="AH143" s="47">
        <v>5</v>
      </c>
      <c r="AI143" s="47">
        <v>3</v>
      </c>
      <c r="AJ143" s="47">
        <v>3</v>
      </c>
      <c r="AK143" s="47">
        <v>3</v>
      </c>
      <c r="AL143" s="149">
        <f t="shared" si="74"/>
        <v>14</v>
      </c>
      <c r="AM143" s="47">
        <v>13</v>
      </c>
      <c r="AN143" s="47">
        <v>1</v>
      </c>
      <c r="AO143" s="47">
        <v>14</v>
      </c>
      <c r="AP143" s="154">
        <v>3</v>
      </c>
      <c r="AR143" s="424" t="s">
        <v>123</v>
      </c>
      <c r="AS143" s="47">
        <v>8</v>
      </c>
      <c r="AT143" s="47">
        <v>6</v>
      </c>
      <c r="AU143" s="47">
        <v>7</v>
      </c>
      <c r="AV143" s="47"/>
      <c r="AW143" s="47">
        <v>3</v>
      </c>
      <c r="AX143" s="47">
        <v>0</v>
      </c>
      <c r="AY143" s="149">
        <f t="shared" si="73"/>
        <v>24</v>
      </c>
      <c r="AZ143" s="154">
        <v>1</v>
      </c>
    </row>
    <row r="144" spans="1:52" s="36" customFormat="1" ht="13.35" customHeight="1">
      <c r="A144" s="251" t="s">
        <v>124</v>
      </c>
      <c r="B144" s="408">
        <v>176</v>
      </c>
      <c r="C144" s="608"/>
      <c r="D144" s="408">
        <v>87</v>
      </c>
      <c r="E144" s="408">
        <v>103</v>
      </c>
      <c r="F144" s="608"/>
      <c r="G144" s="408">
        <v>67</v>
      </c>
      <c r="H144" s="408">
        <v>111</v>
      </c>
      <c r="I144" s="608"/>
      <c r="J144" s="408">
        <v>50</v>
      </c>
      <c r="K144" s="408">
        <v>85</v>
      </c>
      <c r="L144" s="608"/>
      <c r="M144" s="408">
        <v>43</v>
      </c>
      <c r="N144" s="401">
        <f>+B144+E144+H144+K144</f>
        <v>475</v>
      </c>
      <c r="O144" s="402">
        <f>+D144+G144+J144+M144</f>
        <v>247</v>
      </c>
      <c r="Q144" s="251" t="s">
        <v>124</v>
      </c>
      <c r="R144" s="149">
        <v>17</v>
      </c>
      <c r="S144" s="478"/>
      <c r="T144" s="149">
        <v>7</v>
      </c>
      <c r="U144" s="149">
        <v>3</v>
      </c>
      <c r="V144" s="478"/>
      <c r="W144" s="149">
        <v>1</v>
      </c>
      <c r="X144" s="149">
        <v>6</v>
      </c>
      <c r="Y144" s="478"/>
      <c r="Z144" s="149">
        <v>2</v>
      </c>
      <c r="AA144" s="149">
        <v>13</v>
      </c>
      <c r="AB144" s="478"/>
      <c r="AC144" s="149">
        <v>6</v>
      </c>
      <c r="AD144" s="409">
        <f>R144+U144+X144+AA144</f>
        <v>39</v>
      </c>
      <c r="AE144" s="410">
        <f>T144+W144+Z144+AC144</f>
        <v>16</v>
      </c>
      <c r="AG144" s="251" t="s">
        <v>124</v>
      </c>
      <c r="AH144" s="149">
        <v>5</v>
      </c>
      <c r="AI144" s="149">
        <v>3</v>
      </c>
      <c r="AJ144" s="149">
        <v>3</v>
      </c>
      <c r="AK144" s="149">
        <v>2</v>
      </c>
      <c r="AL144" s="149">
        <f t="shared" si="74"/>
        <v>13</v>
      </c>
      <c r="AM144" s="149">
        <v>10</v>
      </c>
      <c r="AN144" s="149">
        <v>2</v>
      </c>
      <c r="AO144" s="149">
        <v>12</v>
      </c>
      <c r="AP144" s="162">
        <v>2</v>
      </c>
      <c r="AR144" s="424" t="s">
        <v>124</v>
      </c>
      <c r="AS144" s="47">
        <v>5</v>
      </c>
      <c r="AT144" s="47">
        <v>10</v>
      </c>
      <c r="AU144" s="47"/>
      <c r="AV144" s="47"/>
      <c r="AW144" s="47"/>
      <c r="AX144" s="47">
        <v>0</v>
      </c>
      <c r="AY144" s="149">
        <f t="shared" si="73"/>
        <v>15</v>
      </c>
      <c r="AZ144" s="154">
        <v>5</v>
      </c>
    </row>
    <row r="145" spans="1:52" s="36" customFormat="1" ht="13.35" customHeight="1">
      <c r="A145" s="251" t="s">
        <v>125</v>
      </c>
      <c r="B145" s="408">
        <v>534</v>
      </c>
      <c r="C145" s="608"/>
      <c r="D145" s="408">
        <v>281</v>
      </c>
      <c r="E145" s="408">
        <v>495</v>
      </c>
      <c r="F145" s="608"/>
      <c r="G145" s="408">
        <v>228</v>
      </c>
      <c r="H145" s="408">
        <v>362</v>
      </c>
      <c r="I145" s="608"/>
      <c r="J145" s="408">
        <v>168</v>
      </c>
      <c r="K145" s="408">
        <v>319</v>
      </c>
      <c r="L145" s="608"/>
      <c r="M145" s="408">
        <v>147</v>
      </c>
      <c r="N145" s="401">
        <f>+B145+E145+H145+K145</f>
        <v>1710</v>
      </c>
      <c r="O145" s="402">
        <f>+D145+G145+J145+M145</f>
        <v>824</v>
      </c>
      <c r="Q145" s="251" t="s">
        <v>125</v>
      </c>
      <c r="R145" s="149">
        <v>53</v>
      </c>
      <c r="S145" s="478"/>
      <c r="T145" s="149">
        <v>27</v>
      </c>
      <c r="U145" s="149">
        <v>10</v>
      </c>
      <c r="V145" s="478"/>
      <c r="W145" s="149">
        <v>4</v>
      </c>
      <c r="X145" s="149">
        <v>35</v>
      </c>
      <c r="Y145" s="478"/>
      <c r="Z145" s="149">
        <v>15</v>
      </c>
      <c r="AA145" s="149">
        <v>85</v>
      </c>
      <c r="AB145" s="478"/>
      <c r="AC145" s="149">
        <v>46</v>
      </c>
      <c r="AD145" s="409">
        <f>R145+U145+X145+AA145</f>
        <v>183</v>
      </c>
      <c r="AE145" s="410">
        <f>T145+W145+Z145+AC145</f>
        <v>92</v>
      </c>
      <c r="AG145" s="251" t="s">
        <v>125</v>
      </c>
      <c r="AH145" s="149">
        <v>10</v>
      </c>
      <c r="AI145" s="149">
        <v>12</v>
      </c>
      <c r="AJ145" s="149">
        <v>8</v>
      </c>
      <c r="AK145" s="149">
        <v>6</v>
      </c>
      <c r="AL145" s="149">
        <f t="shared" si="74"/>
        <v>36</v>
      </c>
      <c r="AM145" s="149">
        <v>34</v>
      </c>
      <c r="AN145" s="149">
        <v>22</v>
      </c>
      <c r="AO145" s="149">
        <v>56</v>
      </c>
      <c r="AP145" s="162">
        <v>8</v>
      </c>
      <c r="AR145" s="424" t="s">
        <v>125</v>
      </c>
      <c r="AS145" s="47">
        <v>17</v>
      </c>
      <c r="AT145" s="47">
        <v>18</v>
      </c>
      <c r="AU145" s="47"/>
      <c r="AV145" s="47"/>
      <c r="AW145" s="47">
        <v>9</v>
      </c>
      <c r="AX145" s="47">
        <v>0</v>
      </c>
      <c r="AY145" s="149">
        <f t="shared" si="73"/>
        <v>44</v>
      </c>
      <c r="AZ145" s="154">
        <v>14</v>
      </c>
    </row>
    <row r="146" spans="1:52" s="36" customFormat="1" ht="13.35" customHeight="1" thickBot="1">
      <c r="A146" s="252" t="s">
        <v>126</v>
      </c>
      <c r="B146" s="419">
        <v>86</v>
      </c>
      <c r="C146" s="611"/>
      <c r="D146" s="419">
        <v>35</v>
      </c>
      <c r="E146" s="419">
        <v>87</v>
      </c>
      <c r="F146" s="611"/>
      <c r="G146" s="419">
        <v>41</v>
      </c>
      <c r="H146" s="419">
        <v>63</v>
      </c>
      <c r="I146" s="611"/>
      <c r="J146" s="419">
        <v>29</v>
      </c>
      <c r="K146" s="419">
        <v>72</v>
      </c>
      <c r="L146" s="611"/>
      <c r="M146" s="419">
        <v>32</v>
      </c>
      <c r="N146" s="413">
        <f>+B146+E146+H146+K146</f>
        <v>308</v>
      </c>
      <c r="O146" s="414">
        <f>+D146+G146+J146+M146</f>
        <v>137</v>
      </c>
      <c r="Q146" s="252" t="s">
        <v>126</v>
      </c>
      <c r="R146" s="254">
        <v>4</v>
      </c>
      <c r="S146" s="482"/>
      <c r="T146" s="254">
        <v>0</v>
      </c>
      <c r="U146" s="254">
        <v>0</v>
      </c>
      <c r="V146" s="482"/>
      <c r="W146" s="254">
        <v>0</v>
      </c>
      <c r="X146" s="254">
        <v>1</v>
      </c>
      <c r="Y146" s="482"/>
      <c r="Z146" s="254">
        <v>0</v>
      </c>
      <c r="AA146" s="254">
        <v>22</v>
      </c>
      <c r="AB146" s="482"/>
      <c r="AC146" s="254">
        <v>12</v>
      </c>
      <c r="AD146" s="420">
        <f>R146+U146+X146+AA146</f>
        <v>27</v>
      </c>
      <c r="AE146" s="421">
        <f>T146+W146+Z146+AC146</f>
        <v>12</v>
      </c>
      <c r="AG146" s="252" t="s">
        <v>126</v>
      </c>
      <c r="AH146" s="254">
        <v>3</v>
      </c>
      <c r="AI146" s="254">
        <v>2</v>
      </c>
      <c r="AJ146" s="254">
        <v>2</v>
      </c>
      <c r="AK146" s="254">
        <v>2</v>
      </c>
      <c r="AL146" s="254">
        <f t="shared" si="74"/>
        <v>9</v>
      </c>
      <c r="AM146" s="254">
        <v>8</v>
      </c>
      <c r="AN146" s="254">
        <v>2</v>
      </c>
      <c r="AO146" s="254">
        <v>10</v>
      </c>
      <c r="AP146" s="256">
        <v>2</v>
      </c>
      <c r="AR146" s="425" t="s">
        <v>126</v>
      </c>
      <c r="AS146" s="146">
        <v>3</v>
      </c>
      <c r="AT146" s="146">
        <v>10</v>
      </c>
      <c r="AU146" s="146"/>
      <c r="AV146" s="146"/>
      <c r="AW146" s="146"/>
      <c r="AX146" s="146">
        <v>1</v>
      </c>
      <c r="AY146" s="254">
        <f t="shared" si="73"/>
        <v>14</v>
      </c>
      <c r="AZ146" s="155">
        <v>0</v>
      </c>
    </row>
    <row r="147" spans="1:52" s="397" customFormat="1" ht="13.8">
      <c r="A147" s="732" t="s">
        <v>428</v>
      </c>
      <c r="B147" s="732"/>
      <c r="C147" s="732"/>
      <c r="D147" s="732"/>
      <c r="E147" s="732"/>
      <c r="F147" s="732"/>
      <c r="G147" s="732"/>
      <c r="H147" s="732"/>
      <c r="I147" s="732"/>
      <c r="J147" s="732"/>
      <c r="K147" s="732"/>
      <c r="L147" s="732"/>
      <c r="M147" s="732"/>
      <c r="N147" s="732"/>
      <c r="O147" s="732"/>
      <c r="Q147" s="672" t="s">
        <v>430</v>
      </c>
      <c r="R147" s="672"/>
      <c r="S147" s="672"/>
      <c r="T147" s="672"/>
      <c r="U147" s="672"/>
      <c r="V147" s="672"/>
      <c r="W147" s="672"/>
      <c r="X147" s="672"/>
      <c r="Y147" s="672"/>
      <c r="Z147" s="672"/>
      <c r="AA147" s="672"/>
      <c r="AB147" s="672"/>
      <c r="AC147" s="672"/>
      <c r="AD147" s="672"/>
      <c r="AE147" s="672"/>
      <c r="AG147" s="672" t="s">
        <v>432</v>
      </c>
      <c r="AH147" s="672"/>
      <c r="AI147" s="672"/>
      <c r="AJ147" s="672"/>
      <c r="AK147" s="672"/>
      <c r="AL147" s="672"/>
      <c r="AM147" s="672"/>
      <c r="AN147" s="672"/>
      <c r="AO147" s="672"/>
      <c r="AP147" s="672"/>
      <c r="AR147" s="672" t="s">
        <v>436</v>
      </c>
      <c r="AS147" s="672"/>
      <c r="AT147" s="672"/>
      <c r="AU147" s="672"/>
      <c r="AV147" s="672"/>
      <c r="AW147" s="672"/>
      <c r="AX147" s="672"/>
      <c r="AY147" s="672"/>
      <c r="AZ147" s="672"/>
    </row>
    <row r="148" spans="1:52" s="397" customFormat="1" ht="13.8">
      <c r="A148" s="732" t="s">
        <v>207</v>
      </c>
      <c r="B148" s="732"/>
      <c r="C148" s="732"/>
      <c r="D148" s="732"/>
      <c r="E148" s="732"/>
      <c r="F148" s="732"/>
      <c r="G148" s="732"/>
      <c r="H148" s="732"/>
      <c r="I148" s="732"/>
      <c r="J148" s="732"/>
      <c r="K148" s="732"/>
      <c r="L148" s="732"/>
      <c r="M148" s="732"/>
      <c r="N148" s="732"/>
      <c r="O148" s="732"/>
      <c r="Q148" s="672" t="s">
        <v>207</v>
      </c>
      <c r="R148" s="672"/>
      <c r="S148" s="672"/>
      <c r="T148" s="672"/>
      <c r="U148" s="672"/>
      <c r="V148" s="672"/>
      <c r="W148" s="672"/>
      <c r="X148" s="672"/>
      <c r="Y148" s="672"/>
      <c r="Z148" s="672"/>
      <c r="AA148" s="672"/>
      <c r="AB148" s="672"/>
      <c r="AC148" s="672"/>
      <c r="AD148" s="672"/>
      <c r="AE148" s="672"/>
      <c r="AG148" s="672" t="s">
        <v>207</v>
      </c>
      <c r="AH148" s="672"/>
      <c r="AI148" s="672"/>
      <c r="AJ148" s="672"/>
      <c r="AK148" s="672"/>
      <c r="AL148" s="672"/>
      <c r="AM148" s="672"/>
      <c r="AN148" s="672"/>
      <c r="AO148" s="672"/>
      <c r="AP148" s="672"/>
      <c r="AR148" s="672" t="s">
        <v>207</v>
      </c>
      <c r="AS148" s="672"/>
      <c r="AT148" s="672"/>
      <c r="AU148" s="672"/>
      <c r="AV148" s="672"/>
      <c r="AW148" s="672"/>
      <c r="AX148" s="672"/>
      <c r="AY148" s="672"/>
      <c r="AZ148" s="672"/>
    </row>
    <row r="149" spans="1:52" s="397" customFormat="1" ht="3" customHeight="1" thickBot="1">
      <c r="A149" s="415"/>
      <c r="B149" s="415"/>
      <c r="C149" s="575"/>
      <c r="D149" s="415"/>
      <c r="E149" s="415"/>
      <c r="F149" s="575"/>
      <c r="G149" s="415"/>
      <c r="H149" s="415"/>
      <c r="I149" s="575"/>
      <c r="J149" s="415"/>
      <c r="K149" s="415"/>
      <c r="L149" s="575"/>
      <c r="M149" s="415"/>
      <c r="N149" s="415"/>
      <c r="O149" s="415"/>
      <c r="Q149" s="361"/>
      <c r="R149" s="361"/>
      <c r="S149" s="573"/>
      <c r="T149" s="361"/>
      <c r="U149" s="361"/>
      <c r="V149" s="573"/>
      <c r="W149" s="361"/>
      <c r="X149" s="361"/>
      <c r="Y149" s="573"/>
      <c r="Z149" s="361"/>
      <c r="AA149" s="361"/>
      <c r="AB149" s="573"/>
      <c r="AC149" s="361"/>
      <c r="AD149" s="361"/>
      <c r="AE149" s="361"/>
      <c r="AG149" s="361"/>
      <c r="AH149" s="361"/>
      <c r="AI149" s="361"/>
      <c r="AJ149" s="361"/>
      <c r="AK149" s="361"/>
      <c r="AL149" s="361"/>
      <c r="AM149" s="361"/>
      <c r="AN149" s="361"/>
      <c r="AO149" s="361"/>
      <c r="AP149" s="361"/>
      <c r="AR149" s="361"/>
      <c r="AS149" s="361"/>
      <c r="AT149" s="361"/>
      <c r="AU149" s="361"/>
      <c r="AV149" s="361"/>
      <c r="AW149" s="361"/>
      <c r="AX149" s="361"/>
      <c r="AY149" s="361"/>
      <c r="AZ149" s="361"/>
    </row>
    <row r="150" spans="1:52" s="36" customFormat="1" ht="15.75" customHeight="1" thickBot="1">
      <c r="A150" s="749" t="s">
        <v>175</v>
      </c>
      <c r="B150" s="697" t="s">
        <v>5</v>
      </c>
      <c r="C150" s="708"/>
      <c r="D150" s="698"/>
      <c r="E150" s="697" t="s">
        <v>6</v>
      </c>
      <c r="F150" s="708"/>
      <c r="G150" s="698"/>
      <c r="H150" s="697" t="s">
        <v>7</v>
      </c>
      <c r="I150" s="708"/>
      <c r="J150" s="698"/>
      <c r="K150" s="697" t="s">
        <v>8</v>
      </c>
      <c r="L150" s="708"/>
      <c r="M150" s="698"/>
      <c r="N150" s="751" t="s">
        <v>9</v>
      </c>
      <c r="O150" s="752"/>
      <c r="Q150" s="730" t="s">
        <v>40</v>
      </c>
      <c r="R150" s="697" t="s">
        <v>5</v>
      </c>
      <c r="S150" s="708"/>
      <c r="T150" s="698"/>
      <c r="U150" s="697" t="s">
        <v>6</v>
      </c>
      <c r="V150" s="708"/>
      <c r="W150" s="698"/>
      <c r="X150" s="697" t="s">
        <v>7</v>
      </c>
      <c r="Y150" s="708"/>
      <c r="Z150" s="698"/>
      <c r="AA150" s="697" t="s">
        <v>8</v>
      </c>
      <c r="AB150" s="708"/>
      <c r="AC150" s="698"/>
      <c r="AD150" s="659" t="s">
        <v>9</v>
      </c>
      <c r="AE150" s="746"/>
      <c r="AG150" s="743" t="s">
        <v>175</v>
      </c>
      <c r="AH150" s="737" t="s">
        <v>10</v>
      </c>
      <c r="AI150" s="737"/>
      <c r="AJ150" s="737"/>
      <c r="AK150" s="737"/>
      <c r="AL150" s="737"/>
      <c r="AM150" s="738" t="s">
        <v>11</v>
      </c>
      <c r="AN150" s="739"/>
      <c r="AO150" s="740"/>
      <c r="AP150" s="741" t="s">
        <v>12</v>
      </c>
      <c r="AR150" s="39"/>
      <c r="AS150" s="399"/>
      <c r="AT150" s="399"/>
      <c r="AU150" s="399"/>
      <c r="AV150" s="399"/>
      <c r="AW150" s="399"/>
      <c r="AX150" s="399"/>
      <c r="AY150" s="399"/>
      <c r="AZ150" s="399"/>
    </row>
    <row r="151" spans="1:52" s="36" customFormat="1" ht="28.5" customHeight="1">
      <c r="A151" s="750"/>
      <c r="B151" s="395" t="s">
        <v>14</v>
      </c>
      <c r="C151" s="441"/>
      <c r="D151" s="395" t="s">
        <v>15</v>
      </c>
      <c r="E151" s="395" t="s">
        <v>14</v>
      </c>
      <c r="F151" s="441"/>
      <c r="G151" s="395" t="s">
        <v>15</v>
      </c>
      <c r="H151" s="395" t="s">
        <v>14</v>
      </c>
      <c r="I151" s="441"/>
      <c r="J151" s="395" t="s">
        <v>15</v>
      </c>
      <c r="K151" s="395" t="s">
        <v>14</v>
      </c>
      <c r="L151" s="441"/>
      <c r="M151" s="395" t="s">
        <v>15</v>
      </c>
      <c r="N151" s="395" t="s">
        <v>14</v>
      </c>
      <c r="O151" s="396" t="s">
        <v>15</v>
      </c>
      <c r="Q151" s="731"/>
      <c r="R151" s="395" t="s">
        <v>14</v>
      </c>
      <c r="S151" s="441"/>
      <c r="T151" s="395" t="s">
        <v>15</v>
      </c>
      <c r="U151" s="395" t="s">
        <v>14</v>
      </c>
      <c r="V151" s="441"/>
      <c r="W151" s="395" t="s">
        <v>15</v>
      </c>
      <c r="X151" s="395" t="s">
        <v>14</v>
      </c>
      <c r="Y151" s="441"/>
      <c r="Z151" s="395" t="s">
        <v>15</v>
      </c>
      <c r="AA151" s="395" t="s">
        <v>14</v>
      </c>
      <c r="AB151" s="441"/>
      <c r="AC151" s="395" t="s">
        <v>15</v>
      </c>
      <c r="AD151" s="395" t="s">
        <v>14</v>
      </c>
      <c r="AE151" s="396" t="s">
        <v>15</v>
      </c>
      <c r="AG151" s="744"/>
      <c r="AH151" s="43" t="s">
        <v>5</v>
      </c>
      <c r="AI151" s="43" t="s">
        <v>6</v>
      </c>
      <c r="AJ151" s="43" t="s">
        <v>7</v>
      </c>
      <c r="AK151" s="43" t="s">
        <v>8</v>
      </c>
      <c r="AL151" s="43" t="s">
        <v>9</v>
      </c>
      <c r="AM151" s="43" t="s">
        <v>335</v>
      </c>
      <c r="AN151" s="43" t="s">
        <v>336</v>
      </c>
      <c r="AO151" s="43" t="s">
        <v>9</v>
      </c>
      <c r="AP151" s="742"/>
      <c r="AR151" s="400" t="s">
        <v>175</v>
      </c>
      <c r="AS151" s="363" t="s">
        <v>227</v>
      </c>
      <c r="AT151" s="363" t="s">
        <v>408</v>
      </c>
      <c r="AU151" s="363" t="s">
        <v>215</v>
      </c>
      <c r="AV151" s="485" t="s">
        <v>228</v>
      </c>
      <c r="AW151" s="485" t="s">
        <v>229</v>
      </c>
      <c r="AX151" s="363" t="s">
        <v>236</v>
      </c>
      <c r="AY151" s="363" t="s">
        <v>216</v>
      </c>
      <c r="AZ151" s="365" t="s">
        <v>213</v>
      </c>
    </row>
    <row r="152" spans="1:52" s="36" customFormat="1" ht="13.35" customHeight="1">
      <c r="A152" s="247" t="s">
        <v>34</v>
      </c>
      <c r="B152" s="401"/>
      <c r="C152" s="607"/>
      <c r="D152" s="401"/>
      <c r="E152" s="401"/>
      <c r="F152" s="607"/>
      <c r="G152" s="401"/>
      <c r="H152" s="401"/>
      <c r="I152" s="607"/>
      <c r="J152" s="401"/>
      <c r="K152" s="401"/>
      <c r="L152" s="607"/>
      <c r="M152" s="401"/>
      <c r="N152" s="401"/>
      <c r="O152" s="402"/>
      <c r="P152" s="403">
        <f>SUM(P142:P146)</f>
        <v>0</v>
      </c>
      <c r="Q152" s="247" t="s">
        <v>34</v>
      </c>
      <c r="R152" s="401"/>
      <c r="S152" s="607"/>
      <c r="T152" s="401"/>
      <c r="U152" s="401"/>
      <c r="V152" s="607"/>
      <c r="W152" s="401"/>
      <c r="X152" s="401"/>
      <c r="Y152" s="607"/>
      <c r="Z152" s="401"/>
      <c r="AA152" s="401"/>
      <c r="AB152" s="607"/>
      <c r="AC152" s="401"/>
      <c r="AD152" s="401"/>
      <c r="AE152" s="402"/>
      <c r="AF152" s="403">
        <f>SUM(AF142:AF146)</f>
        <v>0</v>
      </c>
      <c r="AG152" s="247" t="s">
        <v>34</v>
      </c>
      <c r="AH152" s="401"/>
      <c r="AI152" s="401"/>
      <c r="AJ152" s="401"/>
      <c r="AK152" s="401"/>
      <c r="AL152" s="149"/>
      <c r="AM152" s="401"/>
      <c r="AN152" s="401"/>
      <c r="AO152" s="401"/>
      <c r="AP152" s="402"/>
      <c r="AQ152" s="403">
        <f>SUM(AQ142:AQ146)</f>
        <v>0</v>
      </c>
      <c r="AR152" s="411" t="s">
        <v>34</v>
      </c>
      <c r="AS152" s="401"/>
      <c r="AT152" s="401"/>
      <c r="AU152" s="401"/>
      <c r="AV152" s="401"/>
      <c r="AW152" s="401"/>
      <c r="AX152" s="401"/>
      <c r="AY152" s="401"/>
      <c r="AZ152" s="127"/>
    </row>
    <row r="153" spans="1:52" s="36" customFormat="1" ht="13.35" customHeight="1">
      <c r="A153" s="246" t="s">
        <v>127</v>
      </c>
      <c r="B153" s="408">
        <v>877</v>
      </c>
      <c r="C153" s="608"/>
      <c r="D153" s="408">
        <v>400</v>
      </c>
      <c r="E153" s="408">
        <v>667</v>
      </c>
      <c r="F153" s="608"/>
      <c r="G153" s="408">
        <v>285</v>
      </c>
      <c r="H153" s="408">
        <v>415</v>
      </c>
      <c r="I153" s="608"/>
      <c r="J153" s="408">
        <v>172</v>
      </c>
      <c r="K153" s="408">
        <v>257</v>
      </c>
      <c r="L153" s="608"/>
      <c r="M153" s="408">
        <v>82</v>
      </c>
      <c r="N153" s="401">
        <f>+B153+E153+H153+K153</f>
        <v>2216</v>
      </c>
      <c r="O153" s="402">
        <f>+D153+G153+J153+M153</f>
        <v>939</v>
      </c>
      <c r="Q153" s="246" t="s">
        <v>127</v>
      </c>
      <c r="R153" s="149">
        <v>234</v>
      </c>
      <c r="S153" s="478"/>
      <c r="T153" s="149">
        <v>117</v>
      </c>
      <c r="U153" s="149">
        <v>55</v>
      </c>
      <c r="V153" s="478"/>
      <c r="W153" s="149">
        <v>26</v>
      </c>
      <c r="X153" s="149">
        <v>27</v>
      </c>
      <c r="Y153" s="478"/>
      <c r="Z153" s="149">
        <v>13</v>
      </c>
      <c r="AA153" s="149">
        <v>40</v>
      </c>
      <c r="AB153" s="478"/>
      <c r="AC153" s="149">
        <v>17</v>
      </c>
      <c r="AD153" s="409">
        <f>R153+U153+X153+AA153</f>
        <v>356</v>
      </c>
      <c r="AE153" s="410">
        <f>T153+W153+Z153+AC153</f>
        <v>173</v>
      </c>
      <c r="AG153" s="246" t="s">
        <v>127</v>
      </c>
      <c r="AH153" s="149">
        <v>27</v>
      </c>
      <c r="AI153" s="149">
        <v>20</v>
      </c>
      <c r="AJ153" s="149">
        <v>11</v>
      </c>
      <c r="AK153" s="149">
        <v>7</v>
      </c>
      <c r="AL153" s="149">
        <f t="shared" si="74"/>
        <v>65</v>
      </c>
      <c r="AM153" s="149">
        <v>24</v>
      </c>
      <c r="AN153" s="149">
        <v>4</v>
      </c>
      <c r="AO153" s="149">
        <v>28</v>
      </c>
      <c r="AP153" s="162">
        <v>6</v>
      </c>
      <c r="AR153" s="250" t="s">
        <v>127</v>
      </c>
      <c r="AS153" s="47">
        <v>9</v>
      </c>
      <c r="AT153" s="47">
        <v>3</v>
      </c>
      <c r="AU153" s="47">
        <v>5</v>
      </c>
      <c r="AV153" s="47">
        <v>6</v>
      </c>
      <c r="AW153" s="47">
        <v>20</v>
      </c>
      <c r="AX153" s="47">
        <v>0</v>
      </c>
      <c r="AY153" s="149">
        <f t="shared" ref="AY153:AY185" si="79">SUM(AS153:AX153)</f>
        <v>43</v>
      </c>
      <c r="AZ153" s="154">
        <v>7</v>
      </c>
    </row>
    <row r="154" spans="1:52" s="36" customFormat="1" ht="13.35" customHeight="1">
      <c r="A154" s="246" t="s">
        <v>128</v>
      </c>
      <c r="B154" s="408">
        <v>863</v>
      </c>
      <c r="C154" s="608"/>
      <c r="D154" s="408">
        <v>391</v>
      </c>
      <c r="E154" s="408">
        <v>583</v>
      </c>
      <c r="F154" s="608"/>
      <c r="G154" s="408">
        <v>266</v>
      </c>
      <c r="H154" s="408">
        <v>347</v>
      </c>
      <c r="I154" s="608"/>
      <c r="J154" s="408">
        <v>141</v>
      </c>
      <c r="K154" s="408">
        <v>298</v>
      </c>
      <c r="L154" s="608"/>
      <c r="M154" s="408">
        <v>114</v>
      </c>
      <c r="N154" s="401">
        <f>+B154+E154+H154+K154</f>
        <v>2091</v>
      </c>
      <c r="O154" s="402">
        <f>+D154+G154+J154+M154</f>
        <v>912</v>
      </c>
      <c r="Q154" s="246" t="s">
        <v>128</v>
      </c>
      <c r="R154" s="149">
        <v>198</v>
      </c>
      <c r="S154" s="478"/>
      <c r="T154" s="149">
        <v>91</v>
      </c>
      <c r="U154" s="149">
        <v>26</v>
      </c>
      <c r="V154" s="478"/>
      <c r="W154" s="149">
        <v>9</v>
      </c>
      <c r="X154" s="149">
        <v>49</v>
      </c>
      <c r="Y154" s="478"/>
      <c r="Z154" s="149">
        <v>16</v>
      </c>
      <c r="AA154" s="149">
        <v>69</v>
      </c>
      <c r="AB154" s="478"/>
      <c r="AC154" s="149">
        <v>24</v>
      </c>
      <c r="AD154" s="409">
        <f>R154+U154+X154+AA154</f>
        <v>342</v>
      </c>
      <c r="AE154" s="410">
        <f>T154+W154+Z154+AC154</f>
        <v>140</v>
      </c>
      <c r="AG154" s="246" t="s">
        <v>128</v>
      </c>
      <c r="AH154" s="149">
        <v>17</v>
      </c>
      <c r="AI154" s="149">
        <v>10</v>
      </c>
      <c r="AJ154" s="149">
        <v>10</v>
      </c>
      <c r="AK154" s="149">
        <v>7</v>
      </c>
      <c r="AL154" s="149">
        <f t="shared" si="74"/>
        <v>44</v>
      </c>
      <c r="AM154" s="149">
        <v>18</v>
      </c>
      <c r="AN154" s="149">
        <v>17</v>
      </c>
      <c r="AO154" s="149">
        <v>35</v>
      </c>
      <c r="AP154" s="162">
        <v>6</v>
      </c>
      <c r="AR154" s="250" t="s">
        <v>128</v>
      </c>
      <c r="AS154" s="47">
        <v>18</v>
      </c>
      <c r="AT154" s="47">
        <v>18</v>
      </c>
      <c r="AU154" s="47">
        <v>4</v>
      </c>
      <c r="AV154" s="47"/>
      <c r="AW154" s="47">
        <v>6</v>
      </c>
      <c r="AX154" s="47">
        <v>3</v>
      </c>
      <c r="AY154" s="149">
        <f t="shared" si="79"/>
        <v>49</v>
      </c>
      <c r="AZ154" s="154">
        <v>24</v>
      </c>
    </row>
    <row r="155" spans="1:52" s="36" customFormat="1" ht="13.35" customHeight="1">
      <c r="A155" s="246" t="s">
        <v>129</v>
      </c>
      <c r="B155" s="408">
        <v>394</v>
      </c>
      <c r="C155" s="608"/>
      <c r="D155" s="408">
        <v>210</v>
      </c>
      <c r="E155" s="408">
        <v>242</v>
      </c>
      <c r="F155" s="608"/>
      <c r="G155" s="408">
        <v>130</v>
      </c>
      <c r="H155" s="408">
        <v>164</v>
      </c>
      <c r="I155" s="608"/>
      <c r="J155" s="408">
        <v>80</v>
      </c>
      <c r="K155" s="408">
        <v>118</v>
      </c>
      <c r="L155" s="608"/>
      <c r="M155" s="408">
        <v>66</v>
      </c>
      <c r="N155" s="401">
        <f>+B155+E155+H155+K155</f>
        <v>918</v>
      </c>
      <c r="O155" s="402">
        <f>+D155+G155+J155+M155</f>
        <v>486</v>
      </c>
      <c r="Q155" s="246" t="s">
        <v>129</v>
      </c>
      <c r="R155" s="149">
        <v>43</v>
      </c>
      <c r="S155" s="478"/>
      <c r="T155" s="149">
        <v>17</v>
      </c>
      <c r="U155" s="149">
        <v>21</v>
      </c>
      <c r="V155" s="478"/>
      <c r="W155" s="149">
        <v>11</v>
      </c>
      <c r="X155" s="149">
        <v>8</v>
      </c>
      <c r="Y155" s="478"/>
      <c r="Z155" s="149">
        <v>3</v>
      </c>
      <c r="AA155" s="149">
        <v>21</v>
      </c>
      <c r="AB155" s="478"/>
      <c r="AC155" s="149">
        <v>12</v>
      </c>
      <c r="AD155" s="409">
        <f>R155+U155+X155+AA155</f>
        <v>93</v>
      </c>
      <c r="AE155" s="410">
        <f>T155+W155+Z155+AC155</f>
        <v>43</v>
      </c>
      <c r="AG155" s="246" t="s">
        <v>129</v>
      </c>
      <c r="AH155" s="149">
        <v>10</v>
      </c>
      <c r="AI155" s="149">
        <v>6</v>
      </c>
      <c r="AJ155" s="149">
        <v>5</v>
      </c>
      <c r="AK155" s="149">
        <v>3</v>
      </c>
      <c r="AL155" s="149">
        <f t="shared" si="74"/>
        <v>24</v>
      </c>
      <c r="AM155" s="149">
        <v>14</v>
      </c>
      <c r="AN155" s="149">
        <v>7</v>
      </c>
      <c r="AO155" s="149">
        <v>21</v>
      </c>
      <c r="AP155" s="162">
        <v>5</v>
      </c>
      <c r="AR155" s="250" t="s">
        <v>129</v>
      </c>
      <c r="AS155" s="47">
        <v>13</v>
      </c>
      <c r="AT155" s="47">
        <v>12</v>
      </c>
      <c r="AU155" s="47">
        <v>1</v>
      </c>
      <c r="AV155" s="47"/>
      <c r="AW155" s="47">
        <v>8</v>
      </c>
      <c r="AX155" s="47">
        <v>0</v>
      </c>
      <c r="AY155" s="149">
        <f t="shared" si="79"/>
        <v>34</v>
      </c>
      <c r="AZ155" s="154">
        <v>4</v>
      </c>
    </row>
    <row r="156" spans="1:52" s="36" customFormat="1" ht="13.35" customHeight="1">
      <c r="A156" s="246" t="s">
        <v>130</v>
      </c>
      <c r="B156" s="408">
        <v>692</v>
      </c>
      <c r="C156" s="608"/>
      <c r="D156" s="408">
        <v>299</v>
      </c>
      <c r="E156" s="408">
        <v>551</v>
      </c>
      <c r="F156" s="608"/>
      <c r="G156" s="408">
        <v>253</v>
      </c>
      <c r="H156" s="408">
        <v>234</v>
      </c>
      <c r="I156" s="608"/>
      <c r="J156" s="408">
        <v>93</v>
      </c>
      <c r="K156" s="408">
        <v>138</v>
      </c>
      <c r="L156" s="608"/>
      <c r="M156" s="408">
        <v>57</v>
      </c>
      <c r="N156" s="401">
        <f>+B156+E156+H156+K156</f>
        <v>1615</v>
      </c>
      <c r="O156" s="402">
        <f>+D156+G156+J156+M156</f>
        <v>702</v>
      </c>
      <c r="Q156" s="246" t="s">
        <v>130</v>
      </c>
      <c r="R156" s="149">
        <v>64</v>
      </c>
      <c r="S156" s="478"/>
      <c r="T156" s="149">
        <v>35</v>
      </c>
      <c r="U156" s="149">
        <v>29</v>
      </c>
      <c r="V156" s="478"/>
      <c r="W156" s="149">
        <v>12</v>
      </c>
      <c r="X156" s="149">
        <v>6</v>
      </c>
      <c r="Y156" s="478"/>
      <c r="Z156" s="149">
        <v>3</v>
      </c>
      <c r="AA156" s="149">
        <v>34</v>
      </c>
      <c r="AB156" s="478"/>
      <c r="AC156" s="149">
        <v>16</v>
      </c>
      <c r="AD156" s="409">
        <f>R156+U156+X156+AA156</f>
        <v>133</v>
      </c>
      <c r="AE156" s="410">
        <f>T156+W156+Z156+AC156</f>
        <v>66</v>
      </c>
      <c r="AG156" s="246" t="s">
        <v>130</v>
      </c>
      <c r="AH156" s="149">
        <v>17</v>
      </c>
      <c r="AI156" s="149">
        <v>13</v>
      </c>
      <c r="AJ156" s="149">
        <v>8</v>
      </c>
      <c r="AK156" s="149">
        <v>6</v>
      </c>
      <c r="AL156" s="149">
        <f t="shared" si="74"/>
        <v>44</v>
      </c>
      <c r="AM156" s="149">
        <v>34</v>
      </c>
      <c r="AN156" s="149">
        <v>8</v>
      </c>
      <c r="AO156" s="149">
        <v>42</v>
      </c>
      <c r="AP156" s="162">
        <v>8</v>
      </c>
      <c r="AR156" s="250" t="s">
        <v>130</v>
      </c>
      <c r="AS156" s="47">
        <v>11</v>
      </c>
      <c r="AT156" s="47">
        <v>10</v>
      </c>
      <c r="AU156" s="47"/>
      <c r="AV156" s="47"/>
      <c r="AW156" s="47">
        <v>9</v>
      </c>
      <c r="AX156" s="47">
        <v>13</v>
      </c>
      <c r="AY156" s="149">
        <f t="shared" si="79"/>
        <v>43</v>
      </c>
      <c r="AZ156" s="154">
        <v>16</v>
      </c>
    </row>
    <row r="157" spans="1:52" s="36" customFormat="1" ht="13.35" customHeight="1">
      <c r="A157" s="246" t="s">
        <v>131</v>
      </c>
      <c r="B157" s="408">
        <v>1233</v>
      </c>
      <c r="C157" s="608"/>
      <c r="D157" s="408">
        <v>654</v>
      </c>
      <c r="E157" s="408">
        <v>1053</v>
      </c>
      <c r="F157" s="608"/>
      <c r="G157" s="408">
        <v>572</v>
      </c>
      <c r="H157" s="408">
        <v>772</v>
      </c>
      <c r="I157" s="608"/>
      <c r="J157" s="408">
        <v>390</v>
      </c>
      <c r="K157" s="408">
        <v>623</v>
      </c>
      <c r="L157" s="608"/>
      <c r="M157" s="408">
        <v>279</v>
      </c>
      <c r="N157" s="401">
        <f>+B157+E157+H157+K157</f>
        <v>3681</v>
      </c>
      <c r="O157" s="402">
        <f>+D157+G157+J157+M157</f>
        <v>1895</v>
      </c>
      <c r="Q157" s="246" t="s">
        <v>131</v>
      </c>
      <c r="R157" s="149">
        <v>309</v>
      </c>
      <c r="S157" s="478"/>
      <c r="T157" s="149">
        <v>158</v>
      </c>
      <c r="U157" s="149">
        <v>122</v>
      </c>
      <c r="V157" s="478"/>
      <c r="W157" s="149">
        <v>70</v>
      </c>
      <c r="X157" s="149">
        <v>132</v>
      </c>
      <c r="Y157" s="478"/>
      <c r="Z157" s="149">
        <v>66</v>
      </c>
      <c r="AA157" s="149">
        <v>194</v>
      </c>
      <c r="AB157" s="478"/>
      <c r="AC157" s="149">
        <v>86</v>
      </c>
      <c r="AD157" s="409">
        <f>R157+U157+X157+AA157</f>
        <v>757</v>
      </c>
      <c r="AE157" s="410">
        <f>T157+W157+Z157+AC157</f>
        <v>380</v>
      </c>
      <c r="AG157" s="246" t="s">
        <v>131</v>
      </c>
      <c r="AH157" s="149">
        <v>29</v>
      </c>
      <c r="AI157" s="149">
        <v>21</v>
      </c>
      <c r="AJ157" s="149">
        <v>19</v>
      </c>
      <c r="AK157" s="149">
        <v>12</v>
      </c>
      <c r="AL157" s="149">
        <f t="shared" si="74"/>
        <v>81</v>
      </c>
      <c r="AM157" s="149">
        <v>49</v>
      </c>
      <c r="AN157" s="149">
        <v>20</v>
      </c>
      <c r="AO157" s="149">
        <v>69</v>
      </c>
      <c r="AP157" s="162">
        <v>8</v>
      </c>
      <c r="AR157" s="250" t="s">
        <v>131</v>
      </c>
      <c r="AS157" s="47">
        <v>29</v>
      </c>
      <c r="AT157" s="47">
        <v>25</v>
      </c>
      <c r="AU157" s="47">
        <v>2</v>
      </c>
      <c r="AV157" s="47"/>
      <c r="AW157" s="47">
        <v>21</v>
      </c>
      <c r="AX157" s="47">
        <v>6</v>
      </c>
      <c r="AY157" s="149">
        <f t="shared" si="79"/>
        <v>83</v>
      </c>
      <c r="AZ157" s="154">
        <v>45</v>
      </c>
    </row>
    <row r="158" spans="1:52" s="36" customFormat="1" ht="13.35" customHeight="1">
      <c r="A158" s="247" t="s">
        <v>35</v>
      </c>
      <c r="B158" s="401"/>
      <c r="C158" s="607"/>
      <c r="D158" s="401"/>
      <c r="E158" s="401"/>
      <c r="F158" s="607"/>
      <c r="G158" s="401"/>
      <c r="H158" s="401"/>
      <c r="I158" s="607"/>
      <c r="J158" s="401"/>
      <c r="K158" s="401"/>
      <c r="L158" s="607"/>
      <c r="M158" s="401"/>
      <c r="N158" s="401"/>
      <c r="O158" s="402"/>
      <c r="P158" s="403">
        <f>SUM(P153:P157)</f>
        <v>0</v>
      </c>
      <c r="Q158" s="247" t="s">
        <v>35</v>
      </c>
      <c r="R158" s="401"/>
      <c r="S158" s="607"/>
      <c r="T158" s="401"/>
      <c r="U158" s="401"/>
      <c r="V158" s="607"/>
      <c r="W158" s="401"/>
      <c r="X158" s="401"/>
      <c r="Y158" s="607"/>
      <c r="Z158" s="401"/>
      <c r="AA158" s="401"/>
      <c r="AB158" s="607"/>
      <c r="AC158" s="401"/>
      <c r="AD158" s="401"/>
      <c r="AE158" s="402"/>
      <c r="AF158" s="403">
        <f>SUM(AF153:AF157)</f>
        <v>0</v>
      </c>
      <c r="AG158" s="247" t="s">
        <v>35</v>
      </c>
      <c r="AH158" s="401"/>
      <c r="AI158" s="401"/>
      <c r="AJ158" s="401"/>
      <c r="AK158" s="401"/>
      <c r="AL158" s="149"/>
      <c r="AM158" s="401"/>
      <c r="AN158" s="401"/>
      <c r="AO158" s="401"/>
      <c r="AP158" s="402"/>
      <c r="AQ158" s="403">
        <f>SUM(AQ153:AQ157)</f>
        <v>0</v>
      </c>
      <c r="AR158" s="411" t="s">
        <v>35</v>
      </c>
      <c r="AS158" s="401"/>
      <c r="AT158" s="401"/>
      <c r="AU158" s="401"/>
      <c r="AV158" s="401"/>
      <c r="AW158" s="401"/>
      <c r="AX158" s="401"/>
      <c r="AY158" s="149"/>
      <c r="AZ158" s="127"/>
    </row>
    <row r="159" spans="1:52" s="36" customFormat="1" ht="13.35" customHeight="1">
      <c r="A159" s="246" t="s">
        <v>132</v>
      </c>
      <c r="B159" s="408">
        <v>3001</v>
      </c>
      <c r="C159" s="608"/>
      <c r="D159" s="408">
        <v>1400</v>
      </c>
      <c r="E159" s="408">
        <v>2160</v>
      </c>
      <c r="F159" s="608"/>
      <c r="G159" s="408">
        <v>1004</v>
      </c>
      <c r="H159" s="408">
        <v>1387</v>
      </c>
      <c r="I159" s="608"/>
      <c r="J159" s="408">
        <v>568</v>
      </c>
      <c r="K159" s="408">
        <v>1089</v>
      </c>
      <c r="L159" s="608"/>
      <c r="M159" s="408">
        <v>431</v>
      </c>
      <c r="N159" s="401">
        <f>+B159+E159+H159+K159</f>
        <v>7637</v>
      </c>
      <c r="O159" s="402">
        <f>+D159+G159+J159+M159</f>
        <v>3403</v>
      </c>
      <c r="Q159" s="246" t="s">
        <v>132</v>
      </c>
      <c r="R159" s="149">
        <v>349</v>
      </c>
      <c r="S159" s="478"/>
      <c r="T159" s="149">
        <v>173</v>
      </c>
      <c r="U159" s="149">
        <v>160</v>
      </c>
      <c r="V159" s="478"/>
      <c r="W159" s="149">
        <v>82</v>
      </c>
      <c r="X159" s="149">
        <v>98</v>
      </c>
      <c r="Y159" s="478"/>
      <c r="Z159" s="149">
        <v>29</v>
      </c>
      <c r="AA159" s="149">
        <v>317</v>
      </c>
      <c r="AB159" s="478"/>
      <c r="AC159" s="149">
        <v>132</v>
      </c>
      <c r="AD159" s="409">
        <f>R159+U159+X159+AA159</f>
        <v>924</v>
      </c>
      <c r="AE159" s="410">
        <f>T159+W159+Z159+AC159</f>
        <v>416</v>
      </c>
      <c r="AG159" s="246" t="s">
        <v>132</v>
      </c>
      <c r="AH159" s="149">
        <v>41</v>
      </c>
      <c r="AI159" s="149">
        <v>30</v>
      </c>
      <c r="AJ159" s="149">
        <v>20</v>
      </c>
      <c r="AK159" s="149">
        <v>20</v>
      </c>
      <c r="AL159" s="149">
        <f t="shared" si="74"/>
        <v>111</v>
      </c>
      <c r="AM159" s="149">
        <v>92</v>
      </c>
      <c r="AN159" s="149">
        <v>16</v>
      </c>
      <c r="AO159" s="149">
        <v>108</v>
      </c>
      <c r="AP159" s="162">
        <v>13</v>
      </c>
      <c r="AR159" s="250" t="s">
        <v>132</v>
      </c>
      <c r="AS159" s="47">
        <v>80</v>
      </c>
      <c r="AT159" s="47">
        <v>21</v>
      </c>
      <c r="AU159" s="47">
        <v>30</v>
      </c>
      <c r="AV159" s="47">
        <v>4</v>
      </c>
      <c r="AW159" s="47">
        <v>46</v>
      </c>
      <c r="AX159" s="47">
        <v>1</v>
      </c>
      <c r="AY159" s="149">
        <f t="shared" si="79"/>
        <v>182</v>
      </c>
      <c r="AZ159" s="154">
        <v>16</v>
      </c>
    </row>
    <row r="160" spans="1:52" s="36" customFormat="1" ht="13.35" customHeight="1">
      <c r="A160" s="246" t="s">
        <v>133</v>
      </c>
      <c r="B160" s="408">
        <v>5917</v>
      </c>
      <c r="C160" s="608"/>
      <c r="D160" s="408">
        <v>2691</v>
      </c>
      <c r="E160" s="408">
        <v>3453</v>
      </c>
      <c r="F160" s="608"/>
      <c r="G160" s="408">
        <v>1427</v>
      </c>
      <c r="H160" s="408">
        <v>2758</v>
      </c>
      <c r="I160" s="608"/>
      <c r="J160" s="408">
        <v>1088</v>
      </c>
      <c r="K160" s="408">
        <v>1594</v>
      </c>
      <c r="L160" s="608"/>
      <c r="M160" s="408">
        <v>603</v>
      </c>
      <c r="N160" s="401">
        <f>+B160+E160+H160+K160</f>
        <v>13722</v>
      </c>
      <c r="O160" s="402">
        <f>+D160+G160+J160+M160</f>
        <v>5809</v>
      </c>
      <c r="Q160" s="246" t="s">
        <v>133</v>
      </c>
      <c r="R160" s="149">
        <v>1235</v>
      </c>
      <c r="S160" s="478"/>
      <c r="T160" s="149">
        <v>573</v>
      </c>
      <c r="U160" s="149">
        <v>500</v>
      </c>
      <c r="V160" s="478"/>
      <c r="W160" s="149">
        <v>208</v>
      </c>
      <c r="X160" s="149">
        <v>452</v>
      </c>
      <c r="Y160" s="478"/>
      <c r="Z160" s="149">
        <v>193</v>
      </c>
      <c r="AA160" s="149">
        <v>356</v>
      </c>
      <c r="AB160" s="478"/>
      <c r="AC160" s="149">
        <v>141</v>
      </c>
      <c r="AD160" s="409">
        <f>R160+U160+X160+AA160</f>
        <v>2543</v>
      </c>
      <c r="AE160" s="410">
        <f>T160+W160+Z160+AC160</f>
        <v>1115</v>
      </c>
      <c r="AG160" s="246" t="s">
        <v>133</v>
      </c>
      <c r="AH160" s="149">
        <v>92</v>
      </c>
      <c r="AI160" s="149">
        <v>58</v>
      </c>
      <c r="AJ160" s="149">
        <v>47</v>
      </c>
      <c r="AK160" s="149">
        <v>29</v>
      </c>
      <c r="AL160" s="149">
        <f t="shared" si="74"/>
        <v>226</v>
      </c>
      <c r="AM160" s="149">
        <v>179</v>
      </c>
      <c r="AN160" s="149">
        <v>36</v>
      </c>
      <c r="AO160" s="149">
        <v>215</v>
      </c>
      <c r="AP160" s="162">
        <v>18</v>
      </c>
      <c r="AR160" s="250" t="s">
        <v>133</v>
      </c>
      <c r="AS160" s="47">
        <v>85</v>
      </c>
      <c r="AT160" s="47">
        <v>18</v>
      </c>
      <c r="AU160" s="47">
        <v>85</v>
      </c>
      <c r="AV160" s="47"/>
      <c r="AW160" s="47">
        <v>122</v>
      </c>
      <c r="AX160" s="47">
        <v>13</v>
      </c>
      <c r="AY160" s="149">
        <f t="shared" si="79"/>
        <v>323</v>
      </c>
      <c r="AZ160" s="154">
        <v>41</v>
      </c>
    </row>
    <row r="161" spans="1:53" s="36" customFormat="1" ht="13.35" customHeight="1">
      <c r="A161" s="246" t="s">
        <v>134</v>
      </c>
      <c r="B161" s="408">
        <v>7664</v>
      </c>
      <c r="C161" s="608"/>
      <c r="D161" s="408">
        <v>3609</v>
      </c>
      <c r="E161" s="408">
        <v>5247</v>
      </c>
      <c r="F161" s="608"/>
      <c r="G161" s="408">
        <v>2390</v>
      </c>
      <c r="H161" s="408">
        <v>4365</v>
      </c>
      <c r="I161" s="608"/>
      <c r="J161" s="408">
        <v>1822</v>
      </c>
      <c r="K161" s="408">
        <v>2852</v>
      </c>
      <c r="L161" s="608"/>
      <c r="M161" s="408">
        <v>1131</v>
      </c>
      <c r="N161" s="401">
        <f>+B161+E161+H161+K161</f>
        <v>20128</v>
      </c>
      <c r="O161" s="402">
        <f>+D161+G161+J161+M161</f>
        <v>8952</v>
      </c>
      <c r="Q161" s="246" t="s">
        <v>134</v>
      </c>
      <c r="R161" s="149">
        <v>433</v>
      </c>
      <c r="S161" s="478"/>
      <c r="T161" s="149">
        <v>178</v>
      </c>
      <c r="U161" s="149">
        <v>100</v>
      </c>
      <c r="V161" s="478"/>
      <c r="W161" s="149">
        <v>51</v>
      </c>
      <c r="X161" s="149">
        <v>323</v>
      </c>
      <c r="Y161" s="478"/>
      <c r="Z161" s="149">
        <v>135</v>
      </c>
      <c r="AA161" s="149">
        <v>520</v>
      </c>
      <c r="AB161" s="478"/>
      <c r="AC161" s="149">
        <v>193</v>
      </c>
      <c r="AD161" s="409">
        <f>R161+U161+X161+AA161</f>
        <v>1376</v>
      </c>
      <c r="AE161" s="410">
        <f>T161+W161+Z161+AC161</f>
        <v>557</v>
      </c>
      <c r="AG161" s="246" t="s">
        <v>134</v>
      </c>
      <c r="AH161" s="149">
        <v>134</v>
      </c>
      <c r="AI161" s="149">
        <v>100</v>
      </c>
      <c r="AJ161" s="149">
        <v>77</v>
      </c>
      <c r="AK161" s="149">
        <v>55</v>
      </c>
      <c r="AL161" s="149">
        <f t="shared" si="74"/>
        <v>366</v>
      </c>
      <c r="AM161" s="149">
        <v>134</v>
      </c>
      <c r="AN161" s="149">
        <v>153</v>
      </c>
      <c r="AO161" s="149">
        <v>287</v>
      </c>
      <c r="AP161" s="162">
        <v>44</v>
      </c>
      <c r="AR161" s="250" t="s">
        <v>134</v>
      </c>
      <c r="AS161" s="47">
        <v>118</v>
      </c>
      <c r="AT161" s="47">
        <v>36</v>
      </c>
      <c r="AU161" s="47">
        <v>146</v>
      </c>
      <c r="AV161" s="47">
        <v>15</v>
      </c>
      <c r="AW161" s="47">
        <v>33</v>
      </c>
      <c r="AX161" s="47">
        <v>55</v>
      </c>
      <c r="AY161" s="149">
        <f t="shared" si="79"/>
        <v>403</v>
      </c>
      <c r="AZ161" s="154">
        <v>38</v>
      </c>
    </row>
    <row r="162" spans="1:53" s="36" customFormat="1" ht="13.35" customHeight="1">
      <c r="A162" s="246" t="s">
        <v>135</v>
      </c>
      <c r="B162" s="408">
        <v>4295</v>
      </c>
      <c r="C162" s="608"/>
      <c r="D162" s="408">
        <v>2050</v>
      </c>
      <c r="E162" s="408">
        <v>2314</v>
      </c>
      <c r="F162" s="608"/>
      <c r="G162" s="408">
        <v>985</v>
      </c>
      <c r="H162" s="408">
        <v>1649</v>
      </c>
      <c r="I162" s="608"/>
      <c r="J162" s="408">
        <v>698</v>
      </c>
      <c r="K162" s="408">
        <v>1550</v>
      </c>
      <c r="L162" s="608"/>
      <c r="M162" s="408">
        <v>594</v>
      </c>
      <c r="N162" s="401">
        <f>+B162+E162+H162+K162</f>
        <v>9808</v>
      </c>
      <c r="O162" s="402">
        <f>+D162+G162+J162+M162</f>
        <v>4327</v>
      </c>
      <c r="Q162" s="246" t="s">
        <v>135</v>
      </c>
      <c r="R162" s="149">
        <v>353</v>
      </c>
      <c r="S162" s="478"/>
      <c r="T162" s="149">
        <v>194</v>
      </c>
      <c r="U162" s="149">
        <v>161</v>
      </c>
      <c r="V162" s="478"/>
      <c r="W162" s="149">
        <v>79</v>
      </c>
      <c r="X162" s="149">
        <v>187</v>
      </c>
      <c r="Y162" s="478"/>
      <c r="Z162" s="149">
        <v>73</v>
      </c>
      <c r="AA162" s="149">
        <v>446</v>
      </c>
      <c r="AB162" s="478"/>
      <c r="AC162" s="149">
        <v>161</v>
      </c>
      <c r="AD162" s="409">
        <f>R162+U162+X162+AA162</f>
        <v>1147</v>
      </c>
      <c r="AE162" s="410">
        <f>T162+W162+Z162+AC162</f>
        <v>507</v>
      </c>
      <c r="AG162" s="246" t="s">
        <v>135</v>
      </c>
      <c r="AH162" s="149">
        <v>71</v>
      </c>
      <c r="AI162" s="149">
        <v>41</v>
      </c>
      <c r="AJ162" s="149">
        <v>31</v>
      </c>
      <c r="AK162" s="149">
        <v>31</v>
      </c>
      <c r="AL162" s="149">
        <f t="shared" si="74"/>
        <v>174</v>
      </c>
      <c r="AM162" s="149">
        <v>97</v>
      </c>
      <c r="AN162" s="149">
        <v>40</v>
      </c>
      <c r="AO162" s="149">
        <v>137</v>
      </c>
      <c r="AP162" s="162">
        <v>19</v>
      </c>
      <c r="AR162" s="250" t="s">
        <v>135</v>
      </c>
      <c r="AS162" s="47">
        <v>35</v>
      </c>
      <c r="AT162" s="47">
        <v>19</v>
      </c>
      <c r="AU162" s="47">
        <v>7</v>
      </c>
      <c r="AV162" s="47"/>
      <c r="AW162" s="47">
        <v>37</v>
      </c>
      <c r="AX162" s="47">
        <v>3</v>
      </c>
      <c r="AY162" s="149">
        <f t="shared" si="79"/>
        <v>101</v>
      </c>
      <c r="AZ162" s="154">
        <v>16</v>
      </c>
    </row>
    <row r="163" spans="1:53" s="36" customFormat="1" ht="13.35" customHeight="1">
      <c r="A163" s="247" t="s">
        <v>36</v>
      </c>
      <c r="B163" s="401"/>
      <c r="C163" s="607"/>
      <c r="D163" s="401"/>
      <c r="E163" s="401"/>
      <c r="F163" s="607"/>
      <c r="G163" s="401"/>
      <c r="H163" s="401"/>
      <c r="I163" s="607"/>
      <c r="J163" s="401"/>
      <c r="K163" s="401"/>
      <c r="L163" s="607"/>
      <c r="M163" s="401"/>
      <c r="N163" s="401"/>
      <c r="O163" s="402"/>
      <c r="P163" s="403">
        <f>SUM(P159:P162)</f>
        <v>0</v>
      </c>
      <c r="Q163" s="247" t="s">
        <v>36</v>
      </c>
      <c r="R163" s="401"/>
      <c r="S163" s="607"/>
      <c r="T163" s="401"/>
      <c r="U163" s="401"/>
      <c r="V163" s="607"/>
      <c r="W163" s="401"/>
      <c r="X163" s="401"/>
      <c r="Y163" s="607"/>
      <c r="Z163" s="401"/>
      <c r="AA163" s="401"/>
      <c r="AB163" s="607"/>
      <c r="AC163" s="401"/>
      <c r="AD163" s="401"/>
      <c r="AE163" s="402"/>
      <c r="AF163" s="403">
        <f>SUM(AF159:AF162)</f>
        <v>0</v>
      </c>
      <c r="AG163" s="247" t="s">
        <v>36</v>
      </c>
      <c r="AH163" s="401"/>
      <c r="AI163" s="401"/>
      <c r="AJ163" s="401"/>
      <c r="AK163" s="401"/>
      <c r="AL163" s="149"/>
      <c r="AM163" s="401"/>
      <c r="AN163" s="401"/>
      <c r="AO163" s="401"/>
      <c r="AP163" s="402"/>
      <c r="AQ163" s="403">
        <f>SUM(AQ159:AQ162)</f>
        <v>0</v>
      </c>
      <c r="AR163" s="411" t="s">
        <v>36</v>
      </c>
      <c r="AS163" s="401"/>
      <c r="AT163" s="401"/>
      <c r="AU163" s="401"/>
      <c r="AV163" s="401"/>
      <c r="AW163" s="401"/>
      <c r="AX163" s="401"/>
      <c r="AY163" s="149"/>
      <c r="AZ163" s="127"/>
    </row>
    <row r="164" spans="1:53" s="36" customFormat="1" ht="13.35" customHeight="1">
      <c r="A164" s="246" t="s">
        <v>136</v>
      </c>
      <c r="B164" s="408">
        <v>1850</v>
      </c>
      <c r="C164" s="608"/>
      <c r="D164" s="408">
        <v>855</v>
      </c>
      <c r="E164" s="408">
        <v>1230</v>
      </c>
      <c r="F164" s="608"/>
      <c r="G164" s="408">
        <v>479</v>
      </c>
      <c r="H164" s="408">
        <v>595</v>
      </c>
      <c r="I164" s="608"/>
      <c r="J164" s="408">
        <v>238</v>
      </c>
      <c r="K164" s="408">
        <v>560</v>
      </c>
      <c r="L164" s="608"/>
      <c r="M164" s="408">
        <v>215</v>
      </c>
      <c r="N164" s="401">
        <f t="shared" ref="N164:N170" si="80">+B164+E164+H164+K164</f>
        <v>4235</v>
      </c>
      <c r="O164" s="402">
        <f t="shared" ref="O164:O170" si="81">+D164+G164+J164+M164</f>
        <v>1787</v>
      </c>
      <c r="Q164" s="246" t="s">
        <v>136</v>
      </c>
      <c r="R164" s="149">
        <v>291</v>
      </c>
      <c r="S164" s="478"/>
      <c r="T164" s="149">
        <v>133</v>
      </c>
      <c r="U164" s="149">
        <v>74</v>
      </c>
      <c r="V164" s="478"/>
      <c r="W164" s="149">
        <v>25</v>
      </c>
      <c r="X164" s="149">
        <v>59</v>
      </c>
      <c r="Y164" s="478"/>
      <c r="Z164" s="149">
        <v>21</v>
      </c>
      <c r="AA164" s="149">
        <v>147</v>
      </c>
      <c r="AB164" s="478"/>
      <c r="AC164" s="149">
        <v>59</v>
      </c>
      <c r="AD164" s="409">
        <f t="shared" ref="AD164:AD170" si="82">R164+U164+X164+AA164</f>
        <v>571</v>
      </c>
      <c r="AE164" s="410">
        <f t="shared" ref="AE164:AE170" si="83">T164+W164+Z164+AC164</f>
        <v>238</v>
      </c>
      <c r="AG164" s="246" t="s">
        <v>136</v>
      </c>
      <c r="AH164" s="149">
        <v>32</v>
      </c>
      <c r="AI164" s="149">
        <v>23</v>
      </c>
      <c r="AJ164" s="149">
        <v>16</v>
      </c>
      <c r="AK164" s="149">
        <v>14</v>
      </c>
      <c r="AL164" s="149">
        <f t="shared" si="74"/>
        <v>85</v>
      </c>
      <c r="AM164" s="149">
        <v>65</v>
      </c>
      <c r="AN164" s="149">
        <v>9</v>
      </c>
      <c r="AO164" s="149">
        <v>74</v>
      </c>
      <c r="AP164" s="162">
        <v>13</v>
      </c>
      <c r="AR164" s="250" t="s">
        <v>136</v>
      </c>
      <c r="AS164" s="47">
        <v>20</v>
      </c>
      <c r="AT164" s="47">
        <v>36</v>
      </c>
      <c r="AU164" s="47">
        <v>7</v>
      </c>
      <c r="AV164" s="47">
        <v>1</v>
      </c>
      <c r="AW164" s="47">
        <v>38</v>
      </c>
      <c r="AX164" s="47">
        <v>3</v>
      </c>
      <c r="AY164" s="149">
        <f t="shared" si="79"/>
        <v>105</v>
      </c>
      <c r="AZ164" s="154">
        <v>22</v>
      </c>
    </row>
    <row r="165" spans="1:53" s="36" customFormat="1" ht="13.35" customHeight="1">
      <c r="A165" s="246" t="s">
        <v>137</v>
      </c>
      <c r="B165" s="408">
        <v>220</v>
      </c>
      <c r="C165" s="608"/>
      <c r="D165" s="408">
        <v>88</v>
      </c>
      <c r="E165" s="408">
        <v>387</v>
      </c>
      <c r="F165" s="608"/>
      <c r="G165" s="408">
        <v>179</v>
      </c>
      <c r="H165" s="408">
        <v>1365</v>
      </c>
      <c r="I165" s="608"/>
      <c r="J165" s="408">
        <v>588</v>
      </c>
      <c r="K165" s="408">
        <v>1507</v>
      </c>
      <c r="L165" s="608"/>
      <c r="M165" s="408">
        <v>585</v>
      </c>
      <c r="N165" s="401">
        <f t="shared" si="80"/>
        <v>3479</v>
      </c>
      <c r="O165" s="402">
        <f t="shared" si="81"/>
        <v>1440</v>
      </c>
      <c r="Q165" s="246" t="s">
        <v>137</v>
      </c>
      <c r="R165" s="31">
        <v>8</v>
      </c>
      <c r="S165" s="31"/>
      <c r="T165" s="31">
        <v>4</v>
      </c>
      <c r="U165" s="31">
        <v>13</v>
      </c>
      <c r="V165" s="31"/>
      <c r="W165" s="31">
        <v>6</v>
      </c>
      <c r="X165" s="149">
        <v>287</v>
      </c>
      <c r="Y165" s="478"/>
      <c r="Z165" s="149">
        <v>140</v>
      </c>
      <c r="AA165" s="149">
        <v>493</v>
      </c>
      <c r="AB165" s="478"/>
      <c r="AC165" s="149">
        <v>179</v>
      </c>
      <c r="AD165" s="409">
        <f t="shared" si="82"/>
        <v>801</v>
      </c>
      <c r="AE165" s="410">
        <f t="shared" si="83"/>
        <v>329</v>
      </c>
      <c r="AG165" s="246" t="s">
        <v>137</v>
      </c>
      <c r="AH165" s="149">
        <v>4</v>
      </c>
      <c r="AI165" s="149">
        <v>4</v>
      </c>
      <c r="AJ165" s="149">
        <v>29</v>
      </c>
      <c r="AK165" s="149">
        <v>30</v>
      </c>
      <c r="AL165" s="149">
        <f t="shared" si="74"/>
        <v>67</v>
      </c>
      <c r="AM165" s="149">
        <v>77</v>
      </c>
      <c r="AN165" s="149">
        <v>4</v>
      </c>
      <c r="AO165" s="149">
        <v>81</v>
      </c>
      <c r="AP165" s="162">
        <v>16</v>
      </c>
      <c r="AR165" s="250" t="s">
        <v>137</v>
      </c>
      <c r="AS165" s="47">
        <v>41</v>
      </c>
      <c r="AT165" s="47">
        <v>57</v>
      </c>
      <c r="AU165" s="47">
        <v>11</v>
      </c>
      <c r="AV165" s="47"/>
      <c r="AW165" s="47">
        <v>15</v>
      </c>
      <c r="AX165" s="47">
        <v>0</v>
      </c>
      <c r="AY165" s="149">
        <f t="shared" si="79"/>
        <v>124</v>
      </c>
      <c r="AZ165" s="154">
        <v>20</v>
      </c>
      <c r="BA165" s="55"/>
    </row>
    <row r="166" spans="1:53" s="36" customFormat="1" ht="13.35" customHeight="1">
      <c r="A166" s="246" t="s">
        <v>138</v>
      </c>
      <c r="B166" s="408">
        <v>2416</v>
      </c>
      <c r="C166" s="608"/>
      <c r="D166" s="408">
        <v>1170</v>
      </c>
      <c r="E166" s="408">
        <v>1739</v>
      </c>
      <c r="F166" s="608"/>
      <c r="G166" s="408">
        <v>883</v>
      </c>
      <c r="H166" s="408">
        <v>1241</v>
      </c>
      <c r="I166" s="608"/>
      <c r="J166" s="408">
        <v>563</v>
      </c>
      <c r="K166" s="408">
        <v>1220</v>
      </c>
      <c r="L166" s="608"/>
      <c r="M166" s="408">
        <v>544</v>
      </c>
      <c r="N166" s="401">
        <f t="shared" si="80"/>
        <v>6616</v>
      </c>
      <c r="O166" s="402">
        <f t="shared" si="81"/>
        <v>3160</v>
      </c>
      <c r="Q166" s="246" t="s">
        <v>138</v>
      </c>
      <c r="R166" s="149">
        <v>342</v>
      </c>
      <c r="S166" s="478"/>
      <c r="T166" s="149">
        <v>171</v>
      </c>
      <c r="U166" s="149">
        <v>59</v>
      </c>
      <c r="V166" s="478"/>
      <c r="W166" s="149">
        <v>26</v>
      </c>
      <c r="X166" s="149">
        <v>140</v>
      </c>
      <c r="Y166" s="478"/>
      <c r="Z166" s="149">
        <v>54</v>
      </c>
      <c r="AA166" s="149">
        <v>427</v>
      </c>
      <c r="AB166" s="478"/>
      <c r="AC166" s="149">
        <v>188</v>
      </c>
      <c r="AD166" s="409">
        <f t="shared" si="82"/>
        <v>968</v>
      </c>
      <c r="AE166" s="410">
        <f t="shared" si="83"/>
        <v>439</v>
      </c>
      <c r="AG166" s="246" t="s">
        <v>138</v>
      </c>
      <c r="AH166" s="149">
        <v>42</v>
      </c>
      <c r="AI166" s="149">
        <v>31</v>
      </c>
      <c r="AJ166" s="149">
        <v>24</v>
      </c>
      <c r="AK166" s="149">
        <v>22</v>
      </c>
      <c r="AL166" s="149">
        <f t="shared" si="74"/>
        <v>119</v>
      </c>
      <c r="AM166" s="149">
        <v>80</v>
      </c>
      <c r="AN166" s="149">
        <v>12</v>
      </c>
      <c r="AO166" s="149">
        <v>92</v>
      </c>
      <c r="AP166" s="162">
        <v>14</v>
      </c>
      <c r="AR166" s="250" t="s">
        <v>138</v>
      </c>
      <c r="AS166" s="47">
        <v>23</v>
      </c>
      <c r="AT166" s="47">
        <v>58</v>
      </c>
      <c r="AU166" s="47">
        <v>8</v>
      </c>
      <c r="AV166" s="47">
        <v>3</v>
      </c>
      <c r="AW166" s="47">
        <v>69</v>
      </c>
      <c r="AX166" s="47">
        <v>20</v>
      </c>
      <c r="AY166" s="149">
        <f t="shared" si="79"/>
        <v>181</v>
      </c>
      <c r="AZ166" s="154">
        <v>36</v>
      </c>
    </row>
    <row r="167" spans="1:53" s="36" customFormat="1" ht="13.35" customHeight="1">
      <c r="A167" s="246" t="s">
        <v>139</v>
      </c>
      <c r="B167" s="408">
        <v>4099</v>
      </c>
      <c r="C167" s="608"/>
      <c r="D167" s="408">
        <v>1826</v>
      </c>
      <c r="E167" s="408">
        <v>2788</v>
      </c>
      <c r="F167" s="608"/>
      <c r="G167" s="408">
        <v>1173</v>
      </c>
      <c r="H167" s="408">
        <v>1812</v>
      </c>
      <c r="I167" s="608"/>
      <c r="J167" s="408">
        <v>735</v>
      </c>
      <c r="K167" s="408">
        <v>1935</v>
      </c>
      <c r="L167" s="608"/>
      <c r="M167" s="408">
        <v>719</v>
      </c>
      <c r="N167" s="401">
        <f t="shared" si="80"/>
        <v>10634</v>
      </c>
      <c r="O167" s="402">
        <f t="shared" si="81"/>
        <v>4453</v>
      </c>
      <c r="Q167" s="246" t="s">
        <v>139</v>
      </c>
      <c r="R167" s="149">
        <v>636</v>
      </c>
      <c r="S167" s="478"/>
      <c r="T167" s="149">
        <v>330</v>
      </c>
      <c r="U167" s="149">
        <v>218</v>
      </c>
      <c r="V167" s="478"/>
      <c r="W167" s="149">
        <v>87</v>
      </c>
      <c r="X167" s="149">
        <v>168</v>
      </c>
      <c r="Y167" s="478"/>
      <c r="Z167" s="149">
        <v>58</v>
      </c>
      <c r="AA167" s="149">
        <v>540</v>
      </c>
      <c r="AB167" s="478"/>
      <c r="AC167" s="149">
        <v>182</v>
      </c>
      <c r="AD167" s="409">
        <f t="shared" si="82"/>
        <v>1562</v>
      </c>
      <c r="AE167" s="410">
        <f t="shared" si="83"/>
        <v>657</v>
      </c>
      <c r="AG167" s="246" t="s">
        <v>139</v>
      </c>
      <c r="AH167" s="149">
        <v>68</v>
      </c>
      <c r="AI167" s="149">
        <v>44</v>
      </c>
      <c r="AJ167" s="149">
        <v>29</v>
      </c>
      <c r="AK167" s="149">
        <v>27</v>
      </c>
      <c r="AL167" s="149">
        <f t="shared" si="74"/>
        <v>168</v>
      </c>
      <c r="AM167" s="149">
        <v>86</v>
      </c>
      <c r="AN167" s="149">
        <v>21</v>
      </c>
      <c r="AO167" s="149">
        <v>107</v>
      </c>
      <c r="AP167" s="162">
        <v>21</v>
      </c>
      <c r="AR167" s="250" t="s">
        <v>139</v>
      </c>
      <c r="AS167" s="47">
        <v>56</v>
      </c>
      <c r="AT167" s="47">
        <v>28</v>
      </c>
      <c r="AU167" s="47">
        <v>9</v>
      </c>
      <c r="AV167" s="47"/>
      <c r="AW167" s="47">
        <v>89</v>
      </c>
      <c r="AX167" s="47">
        <v>20</v>
      </c>
      <c r="AY167" s="149">
        <f t="shared" si="79"/>
        <v>202</v>
      </c>
      <c r="AZ167" s="154">
        <v>26</v>
      </c>
    </row>
    <row r="168" spans="1:53" s="36" customFormat="1" ht="13.35" customHeight="1">
      <c r="A168" s="246" t="s">
        <v>140</v>
      </c>
      <c r="B168" s="408">
        <v>2051</v>
      </c>
      <c r="C168" s="608"/>
      <c r="D168" s="408">
        <v>765</v>
      </c>
      <c r="E168" s="408">
        <v>1288</v>
      </c>
      <c r="F168" s="608"/>
      <c r="G168" s="408">
        <v>444</v>
      </c>
      <c r="H168" s="408">
        <v>713</v>
      </c>
      <c r="I168" s="608"/>
      <c r="J168" s="408">
        <v>208</v>
      </c>
      <c r="K168" s="408">
        <v>973</v>
      </c>
      <c r="L168" s="608"/>
      <c r="M168" s="408">
        <v>337</v>
      </c>
      <c r="N168" s="401">
        <f t="shared" si="80"/>
        <v>5025</v>
      </c>
      <c r="O168" s="402">
        <f t="shared" si="81"/>
        <v>1754</v>
      </c>
      <c r="Q168" s="246" t="s">
        <v>140</v>
      </c>
      <c r="R168" s="149">
        <v>315</v>
      </c>
      <c r="S168" s="478"/>
      <c r="T168" s="149">
        <v>136</v>
      </c>
      <c r="U168" s="149">
        <v>68</v>
      </c>
      <c r="V168" s="478"/>
      <c r="W168" s="149">
        <v>22</v>
      </c>
      <c r="X168" s="149">
        <v>101</v>
      </c>
      <c r="Y168" s="478"/>
      <c r="Z168" s="149">
        <v>31</v>
      </c>
      <c r="AA168" s="149">
        <v>309</v>
      </c>
      <c r="AB168" s="478"/>
      <c r="AC168" s="149">
        <v>117</v>
      </c>
      <c r="AD168" s="409">
        <f t="shared" si="82"/>
        <v>793</v>
      </c>
      <c r="AE168" s="410">
        <f t="shared" si="83"/>
        <v>306</v>
      </c>
      <c r="AG168" s="246" t="s">
        <v>140</v>
      </c>
      <c r="AH168" s="149">
        <v>38</v>
      </c>
      <c r="AI168" s="149">
        <v>25</v>
      </c>
      <c r="AJ168" s="149">
        <v>14</v>
      </c>
      <c r="AK168" s="149">
        <v>17</v>
      </c>
      <c r="AL168" s="149">
        <f t="shared" si="74"/>
        <v>94</v>
      </c>
      <c r="AM168" s="149">
        <v>46</v>
      </c>
      <c r="AN168" s="149">
        <v>19</v>
      </c>
      <c r="AO168" s="149">
        <v>65</v>
      </c>
      <c r="AP168" s="162">
        <v>13</v>
      </c>
      <c r="AR168" s="250" t="s">
        <v>140</v>
      </c>
      <c r="AS168" s="47">
        <v>32</v>
      </c>
      <c r="AT168" s="47">
        <v>27</v>
      </c>
      <c r="AU168" s="47">
        <v>56</v>
      </c>
      <c r="AV168" s="47"/>
      <c r="AW168" s="47">
        <v>39</v>
      </c>
      <c r="AX168" s="47">
        <v>0</v>
      </c>
      <c r="AY168" s="149">
        <f t="shared" si="79"/>
        <v>154</v>
      </c>
      <c r="AZ168" s="154">
        <v>14</v>
      </c>
    </row>
    <row r="169" spans="1:53" s="36" customFormat="1" ht="13.35" customHeight="1">
      <c r="A169" s="246" t="s">
        <v>141</v>
      </c>
      <c r="B169" s="408">
        <v>5225</v>
      </c>
      <c r="C169" s="608"/>
      <c r="D169" s="408">
        <v>2454</v>
      </c>
      <c r="E169" s="408">
        <v>3811</v>
      </c>
      <c r="F169" s="608"/>
      <c r="G169" s="408">
        <v>1574</v>
      </c>
      <c r="H169" s="408">
        <v>2233</v>
      </c>
      <c r="I169" s="608"/>
      <c r="J169" s="408">
        <v>905</v>
      </c>
      <c r="K169" s="408">
        <v>1668</v>
      </c>
      <c r="L169" s="608"/>
      <c r="M169" s="408">
        <v>632</v>
      </c>
      <c r="N169" s="401">
        <f t="shared" si="80"/>
        <v>12937</v>
      </c>
      <c r="O169" s="402">
        <f t="shared" si="81"/>
        <v>5565</v>
      </c>
      <c r="Q169" s="246" t="s">
        <v>141</v>
      </c>
      <c r="R169" s="149">
        <v>775</v>
      </c>
      <c r="S169" s="478"/>
      <c r="T169" s="149">
        <v>341</v>
      </c>
      <c r="U169" s="149">
        <v>205</v>
      </c>
      <c r="V169" s="478"/>
      <c r="W169" s="149">
        <v>93</v>
      </c>
      <c r="X169" s="149">
        <v>185</v>
      </c>
      <c r="Y169" s="478"/>
      <c r="Z169" s="149">
        <v>73</v>
      </c>
      <c r="AA169" s="149">
        <v>74</v>
      </c>
      <c r="AB169" s="478"/>
      <c r="AC169" s="149">
        <v>29</v>
      </c>
      <c r="AD169" s="409">
        <f t="shared" si="82"/>
        <v>1239</v>
      </c>
      <c r="AE169" s="410">
        <f t="shared" si="83"/>
        <v>536</v>
      </c>
      <c r="AG169" s="246" t="s">
        <v>141</v>
      </c>
      <c r="AH169" s="149">
        <v>72</v>
      </c>
      <c r="AI169" s="149">
        <v>50</v>
      </c>
      <c r="AJ169" s="149">
        <v>34</v>
      </c>
      <c r="AK169" s="149">
        <v>28</v>
      </c>
      <c r="AL169" s="149">
        <f t="shared" si="74"/>
        <v>184</v>
      </c>
      <c r="AM169" s="149">
        <v>141</v>
      </c>
      <c r="AN169" s="149">
        <v>24</v>
      </c>
      <c r="AO169" s="149">
        <v>165</v>
      </c>
      <c r="AP169" s="162">
        <v>33</v>
      </c>
      <c r="AR169" s="250" t="s">
        <v>141</v>
      </c>
      <c r="AS169" s="47">
        <v>90</v>
      </c>
      <c r="AT169" s="47">
        <v>37</v>
      </c>
      <c r="AU169" s="47">
        <v>20</v>
      </c>
      <c r="AV169" s="47">
        <v>1</v>
      </c>
      <c r="AW169" s="47">
        <v>126</v>
      </c>
      <c r="AX169" s="47">
        <v>17</v>
      </c>
      <c r="AY169" s="149">
        <f t="shared" si="79"/>
        <v>291</v>
      </c>
      <c r="AZ169" s="154">
        <v>72</v>
      </c>
    </row>
    <row r="170" spans="1:53" s="36" customFormat="1" ht="13.35" customHeight="1">
      <c r="A170" s="246" t="s">
        <v>142</v>
      </c>
      <c r="B170" s="408">
        <v>2222</v>
      </c>
      <c r="C170" s="608"/>
      <c r="D170" s="408">
        <v>914</v>
      </c>
      <c r="E170" s="408">
        <v>1696</v>
      </c>
      <c r="F170" s="608"/>
      <c r="G170" s="408">
        <v>688</v>
      </c>
      <c r="H170" s="408">
        <v>833</v>
      </c>
      <c r="I170" s="608"/>
      <c r="J170" s="408">
        <v>339</v>
      </c>
      <c r="K170" s="408">
        <v>1110</v>
      </c>
      <c r="L170" s="608"/>
      <c r="M170" s="408">
        <v>370</v>
      </c>
      <c r="N170" s="401">
        <f t="shared" si="80"/>
        <v>5861</v>
      </c>
      <c r="O170" s="402">
        <f t="shared" si="81"/>
        <v>2311</v>
      </c>
      <c r="Q170" s="246" t="s">
        <v>142</v>
      </c>
      <c r="R170" s="149">
        <v>377</v>
      </c>
      <c r="S170" s="478"/>
      <c r="T170" s="149">
        <v>167</v>
      </c>
      <c r="U170" s="149">
        <v>178</v>
      </c>
      <c r="V170" s="478"/>
      <c r="W170" s="149">
        <v>82</v>
      </c>
      <c r="X170" s="149">
        <v>112</v>
      </c>
      <c r="Y170" s="478"/>
      <c r="Z170" s="149">
        <v>58</v>
      </c>
      <c r="AA170" s="149">
        <v>322</v>
      </c>
      <c r="AB170" s="478"/>
      <c r="AC170" s="149">
        <v>122</v>
      </c>
      <c r="AD170" s="409">
        <f t="shared" si="82"/>
        <v>989</v>
      </c>
      <c r="AE170" s="410">
        <f t="shared" si="83"/>
        <v>429</v>
      </c>
      <c r="AG170" s="246" t="s">
        <v>142</v>
      </c>
      <c r="AH170" s="149">
        <v>41</v>
      </c>
      <c r="AI170" s="149">
        <v>31</v>
      </c>
      <c r="AJ170" s="149">
        <v>16</v>
      </c>
      <c r="AK170" s="149">
        <v>19</v>
      </c>
      <c r="AL170" s="149">
        <f t="shared" si="74"/>
        <v>107</v>
      </c>
      <c r="AM170" s="149">
        <v>61</v>
      </c>
      <c r="AN170" s="149">
        <v>19</v>
      </c>
      <c r="AO170" s="149">
        <v>80</v>
      </c>
      <c r="AP170" s="162">
        <v>13</v>
      </c>
      <c r="AR170" s="250" t="s">
        <v>142</v>
      </c>
      <c r="AS170" s="47">
        <v>55</v>
      </c>
      <c r="AT170" s="47">
        <v>26</v>
      </c>
      <c r="AU170" s="47">
        <v>5</v>
      </c>
      <c r="AV170" s="47"/>
      <c r="AW170" s="47">
        <v>43</v>
      </c>
      <c r="AX170" s="47">
        <v>8</v>
      </c>
      <c r="AY170" s="149">
        <f t="shared" si="79"/>
        <v>137</v>
      </c>
      <c r="AZ170" s="154">
        <v>17</v>
      </c>
    </row>
    <row r="171" spans="1:53" s="36" customFormat="1" ht="13.35" customHeight="1">
      <c r="A171" s="247" t="s">
        <v>37</v>
      </c>
      <c r="B171" s="401">
        <f>+B170-R170</f>
        <v>1845</v>
      </c>
      <c r="C171" s="607"/>
      <c r="D171" s="401">
        <f>+D170-T170</f>
        <v>747</v>
      </c>
      <c r="E171" s="401"/>
      <c r="F171" s="607"/>
      <c r="G171" s="401"/>
      <c r="H171" s="401"/>
      <c r="I171" s="607"/>
      <c r="J171" s="401"/>
      <c r="K171" s="401">
        <f>K169-AA169</f>
        <v>1594</v>
      </c>
      <c r="L171" s="607"/>
      <c r="M171" s="401">
        <f>M169-AC169</f>
        <v>603</v>
      </c>
      <c r="N171" s="401"/>
      <c r="O171" s="402"/>
      <c r="P171" s="403">
        <f>SUM(P164:P170)</f>
        <v>0</v>
      </c>
      <c r="Q171" s="247" t="s">
        <v>37</v>
      </c>
      <c r="R171" s="401"/>
      <c r="S171" s="607"/>
      <c r="T171" s="401"/>
      <c r="U171" s="401"/>
      <c r="V171" s="607"/>
      <c r="W171" s="401"/>
      <c r="X171" s="401"/>
      <c r="Y171" s="607"/>
      <c r="Z171" s="401"/>
      <c r="AA171" s="401"/>
      <c r="AB171" s="607"/>
      <c r="AC171" s="401"/>
      <c r="AD171" s="401"/>
      <c r="AE171" s="402"/>
      <c r="AF171" s="403">
        <f>SUM(AF164:AF170)</f>
        <v>0</v>
      </c>
      <c r="AG171" s="247" t="s">
        <v>37</v>
      </c>
      <c r="AH171" s="401"/>
      <c r="AI171" s="401"/>
      <c r="AJ171" s="401"/>
      <c r="AK171" s="401"/>
      <c r="AL171" s="149"/>
      <c r="AM171" s="401"/>
      <c r="AN171" s="401"/>
      <c r="AO171" s="401"/>
      <c r="AP171" s="402"/>
      <c r="AQ171" s="403">
        <f>SUM(AQ164:AQ170)</f>
        <v>0</v>
      </c>
      <c r="AR171" s="411" t="s">
        <v>37</v>
      </c>
      <c r="AS171" s="401"/>
      <c r="AT171" s="401"/>
      <c r="AU171" s="401"/>
      <c r="AV171" s="401"/>
      <c r="AW171" s="401"/>
      <c r="AX171" s="401"/>
      <c r="AY171" s="149"/>
      <c r="AZ171" s="127"/>
    </row>
    <row r="172" spans="1:53" s="36" customFormat="1" ht="13.35" customHeight="1">
      <c r="A172" s="246" t="s">
        <v>143</v>
      </c>
      <c r="B172" s="408">
        <v>3287</v>
      </c>
      <c r="C172" s="608"/>
      <c r="D172" s="408">
        <v>1651</v>
      </c>
      <c r="E172" s="408">
        <v>2765</v>
      </c>
      <c r="F172" s="608"/>
      <c r="G172" s="408">
        <v>1420</v>
      </c>
      <c r="H172" s="408">
        <v>2165</v>
      </c>
      <c r="I172" s="608"/>
      <c r="J172" s="408">
        <v>1155</v>
      </c>
      <c r="K172" s="408">
        <v>1672</v>
      </c>
      <c r="L172" s="608"/>
      <c r="M172" s="408">
        <v>877</v>
      </c>
      <c r="N172" s="401">
        <f t="shared" ref="N172:N178" si="84">+B172+E172+H172+K172</f>
        <v>9889</v>
      </c>
      <c r="O172" s="402">
        <f t="shared" ref="O172:O178" si="85">+D172+G172+J172+M172</f>
        <v>5103</v>
      </c>
      <c r="Q172" s="246" t="s">
        <v>143</v>
      </c>
      <c r="R172" s="149">
        <v>30</v>
      </c>
      <c r="S172" s="478"/>
      <c r="T172" s="149">
        <v>8</v>
      </c>
      <c r="U172" s="149">
        <v>44</v>
      </c>
      <c r="V172" s="478"/>
      <c r="W172" s="149">
        <v>14</v>
      </c>
      <c r="X172" s="149">
        <v>198</v>
      </c>
      <c r="Y172" s="478"/>
      <c r="Z172" s="149">
        <v>108</v>
      </c>
      <c r="AA172" s="149">
        <v>533</v>
      </c>
      <c r="AB172" s="478"/>
      <c r="AC172" s="149">
        <v>283</v>
      </c>
      <c r="AD172" s="409">
        <f t="shared" ref="AD172:AD178" si="86">R172+U172+X172+AA172</f>
        <v>805</v>
      </c>
      <c r="AE172" s="410">
        <f t="shared" ref="AE172:AE178" si="87">T172+W172+Z172+AC172</f>
        <v>413</v>
      </c>
      <c r="AG172" s="246" t="s">
        <v>143</v>
      </c>
      <c r="AH172" s="149">
        <v>64</v>
      </c>
      <c r="AI172" s="149">
        <v>61</v>
      </c>
      <c r="AJ172" s="149">
        <v>49</v>
      </c>
      <c r="AK172" s="149">
        <v>37</v>
      </c>
      <c r="AL172" s="149">
        <f t="shared" si="74"/>
        <v>211</v>
      </c>
      <c r="AM172" s="149">
        <v>169</v>
      </c>
      <c r="AN172" s="149">
        <v>28</v>
      </c>
      <c r="AO172" s="149">
        <v>197</v>
      </c>
      <c r="AP172" s="162">
        <v>40</v>
      </c>
      <c r="AR172" s="250" t="s">
        <v>143</v>
      </c>
      <c r="AS172" s="47">
        <v>45</v>
      </c>
      <c r="AT172" s="47">
        <v>41</v>
      </c>
      <c r="AU172" s="47">
        <v>156</v>
      </c>
      <c r="AV172" s="47">
        <v>2</v>
      </c>
      <c r="AW172" s="47">
        <v>35</v>
      </c>
      <c r="AX172" s="47">
        <v>3</v>
      </c>
      <c r="AY172" s="149">
        <f t="shared" si="79"/>
        <v>282</v>
      </c>
      <c r="AZ172" s="154">
        <v>41</v>
      </c>
    </row>
    <row r="173" spans="1:53" s="36" customFormat="1" ht="13.35" customHeight="1">
      <c r="A173" s="246" t="s">
        <v>144</v>
      </c>
      <c r="B173" s="408">
        <v>3997</v>
      </c>
      <c r="C173" s="608"/>
      <c r="D173" s="408">
        <v>2003</v>
      </c>
      <c r="E173" s="408">
        <v>3110</v>
      </c>
      <c r="F173" s="608"/>
      <c r="G173" s="408">
        <v>1495</v>
      </c>
      <c r="H173" s="408">
        <v>2565</v>
      </c>
      <c r="I173" s="608"/>
      <c r="J173" s="408">
        <v>1311</v>
      </c>
      <c r="K173" s="408">
        <v>1355</v>
      </c>
      <c r="L173" s="608"/>
      <c r="M173" s="408">
        <v>636</v>
      </c>
      <c r="N173" s="401">
        <f t="shared" si="84"/>
        <v>11027</v>
      </c>
      <c r="O173" s="402">
        <f t="shared" si="85"/>
        <v>5445</v>
      </c>
      <c r="Q173" s="246" t="s">
        <v>144</v>
      </c>
      <c r="R173" s="149">
        <v>214</v>
      </c>
      <c r="S173" s="478"/>
      <c r="T173" s="149">
        <v>101</v>
      </c>
      <c r="U173" s="149">
        <v>82</v>
      </c>
      <c r="V173" s="478"/>
      <c r="W173" s="149">
        <v>43</v>
      </c>
      <c r="X173" s="149">
        <v>120</v>
      </c>
      <c r="Y173" s="478"/>
      <c r="Z173" s="149">
        <v>67</v>
      </c>
      <c r="AA173" s="149">
        <v>339</v>
      </c>
      <c r="AB173" s="478"/>
      <c r="AC173" s="149">
        <v>176</v>
      </c>
      <c r="AD173" s="409">
        <f t="shared" si="86"/>
        <v>755</v>
      </c>
      <c r="AE173" s="410">
        <f t="shared" si="87"/>
        <v>387</v>
      </c>
      <c r="AG173" s="246" t="s">
        <v>144</v>
      </c>
      <c r="AH173" s="149">
        <v>88</v>
      </c>
      <c r="AI173" s="149">
        <v>75</v>
      </c>
      <c r="AJ173" s="149">
        <v>68</v>
      </c>
      <c r="AK173" s="149">
        <v>30</v>
      </c>
      <c r="AL173" s="149">
        <f t="shared" si="74"/>
        <v>261</v>
      </c>
      <c r="AM173" s="149">
        <v>151</v>
      </c>
      <c r="AN173" s="149">
        <v>63</v>
      </c>
      <c r="AO173" s="149">
        <v>214</v>
      </c>
      <c r="AP173" s="162">
        <v>54</v>
      </c>
      <c r="AR173" s="250" t="s">
        <v>144</v>
      </c>
      <c r="AS173" s="47">
        <v>42</v>
      </c>
      <c r="AT173" s="47">
        <v>177</v>
      </c>
      <c r="AU173" s="47">
        <v>75</v>
      </c>
      <c r="AV173" s="47">
        <v>6</v>
      </c>
      <c r="AW173" s="47">
        <v>93</v>
      </c>
      <c r="AX173" s="47">
        <v>13</v>
      </c>
      <c r="AY173" s="149">
        <f t="shared" si="79"/>
        <v>406</v>
      </c>
      <c r="AZ173" s="154">
        <v>29</v>
      </c>
    </row>
    <row r="174" spans="1:53" s="36" customFormat="1" ht="13.35" customHeight="1">
      <c r="A174" s="246" t="s">
        <v>145</v>
      </c>
      <c r="B174" s="408">
        <v>2500</v>
      </c>
      <c r="C174" s="608"/>
      <c r="D174" s="408">
        <v>1270</v>
      </c>
      <c r="E174" s="408">
        <v>1944</v>
      </c>
      <c r="F174" s="608"/>
      <c r="G174" s="408">
        <v>1049</v>
      </c>
      <c r="H174" s="408">
        <v>1243</v>
      </c>
      <c r="I174" s="608"/>
      <c r="J174" s="408">
        <v>611</v>
      </c>
      <c r="K174" s="408">
        <v>1389</v>
      </c>
      <c r="L174" s="608"/>
      <c r="M174" s="408">
        <v>724</v>
      </c>
      <c r="N174" s="401">
        <f t="shared" si="84"/>
        <v>7076</v>
      </c>
      <c r="O174" s="402">
        <f t="shared" si="85"/>
        <v>3654</v>
      </c>
      <c r="Q174" s="246" t="s">
        <v>145</v>
      </c>
      <c r="R174" s="149">
        <v>443</v>
      </c>
      <c r="S174" s="478"/>
      <c r="T174" s="149">
        <v>182</v>
      </c>
      <c r="U174" s="149">
        <v>167</v>
      </c>
      <c r="V174" s="478"/>
      <c r="W174" s="149">
        <v>86</v>
      </c>
      <c r="X174" s="149">
        <v>98</v>
      </c>
      <c r="Y174" s="478"/>
      <c r="Z174" s="149">
        <v>47</v>
      </c>
      <c r="AA174" s="149">
        <v>230</v>
      </c>
      <c r="AB174" s="478"/>
      <c r="AC174" s="149">
        <v>110</v>
      </c>
      <c r="AD174" s="409">
        <f t="shared" si="86"/>
        <v>938</v>
      </c>
      <c r="AE174" s="410">
        <f t="shared" si="87"/>
        <v>425</v>
      </c>
      <c r="AG174" s="246" t="s">
        <v>145</v>
      </c>
      <c r="AH174" s="149">
        <v>44</v>
      </c>
      <c r="AI174" s="149">
        <v>33</v>
      </c>
      <c r="AJ174" s="149">
        <v>23</v>
      </c>
      <c r="AK174" s="149">
        <v>26</v>
      </c>
      <c r="AL174" s="149">
        <f t="shared" si="74"/>
        <v>126</v>
      </c>
      <c r="AM174" s="149">
        <v>90</v>
      </c>
      <c r="AN174" s="149">
        <v>0</v>
      </c>
      <c r="AO174" s="149">
        <v>90</v>
      </c>
      <c r="AP174" s="162">
        <v>6</v>
      </c>
      <c r="AR174" s="250" t="s">
        <v>145</v>
      </c>
      <c r="AS174" s="47">
        <v>132</v>
      </c>
      <c r="AT174" s="47">
        <v>18</v>
      </c>
      <c r="AU174" s="47"/>
      <c r="AV174" s="47">
        <v>3</v>
      </c>
      <c r="AW174" s="47">
        <v>18</v>
      </c>
      <c r="AX174" s="47">
        <v>9</v>
      </c>
      <c r="AY174" s="149">
        <f t="shared" si="79"/>
        <v>180</v>
      </c>
      <c r="AZ174" s="154">
        <v>51</v>
      </c>
    </row>
    <row r="175" spans="1:53" s="36" customFormat="1" ht="13.35" customHeight="1">
      <c r="A175" s="246" t="s">
        <v>146</v>
      </c>
      <c r="B175" s="408">
        <v>2401</v>
      </c>
      <c r="C175" s="608"/>
      <c r="D175" s="408">
        <v>1160</v>
      </c>
      <c r="E175" s="408">
        <v>2006</v>
      </c>
      <c r="F175" s="608"/>
      <c r="G175" s="408">
        <v>967</v>
      </c>
      <c r="H175" s="408">
        <v>1469</v>
      </c>
      <c r="I175" s="608"/>
      <c r="J175" s="408">
        <v>733</v>
      </c>
      <c r="K175" s="408">
        <v>1294</v>
      </c>
      <c r="L175" s="608"/>
      <c r="M175" s="408">
        <v>584</v>
      </c>
      <c r="N175" s="401">
        <f t="shared" si="84"/>
        <v>7170</v>
      </c>
      <c r="O175" s="402">
        <f t="shared" si="85"/>
        <v>3444</v>
      </c>
      <c r="Q175" s="246" t="s">
        <v>146</v>
      </c>
      <c r="R175" s="149">
        <v>304</v>
      </c>
      <c r="S175" s="478"/>
      <c r="T175" s="149">
        <v>115</v>
      </c>
      <c r="U175" s="149">
        <v>119</v>
      </c>
      <c r="V175" s="478"/>
      <c r="W175" s="149">
        <v>51</v>
      </c>
      <c r="X175" s="149">
        <v>114</v>
      </c>
      <c r="Y175" s="478"/>
      <c r="Z175" s="149">
        <v>62</v>
      </c>
      <c r="AA175" s="149">
        <v>257</v>
      </c>
      <c r="AB175" s="478"/>
      <c r="AC175" s="149">
        <v>120</v>
      </c>
      <c r="AD175" s="409">
        <f t="shared" si="86"/>
        <v>794</v>
      </c>
      <c r="AE175" s="410">
        <f t="shared" si="87"/>
        <v>348</v>
      </c>
      <c r="AG175" s="246" t="s">
        <v>146</v>
      </c>
      <c r="AH175" s="149">
        <v>51</v>
      </c>
      <c r="AI175" s="149">
        <v>43</v>
      </c>
      <c r="AJ175" s="149">
        <v>32</v>
      </c>
      <c r="AK175" s="149">
        <v>30</v>
      </c>
      <c r="AL175" s="149">
        <f t="shared" si="74"/>
        <v>156</v>
      </c>
      <c r="AM175" s="149">
        <v>142</v>
      </c>
      <c r="AN175" s="149">
        <v>8</v>
      </c>
      <c r="AO175" s="149">
        <v>150</v>
      </c>
      <c r="AP175" s="162">
        <v>24</v>
      </c>
      <c r="AR175" s="250" t="s">
        <v>146</v>
      </c>
      <c r="AS175" s="47">
        <v>61</v>
      </c>
      <c r="AT175" s="47">
        <v>38</v>
      </c>
      <c r="AU175" s="47">
        <v>1</v>
      </c>
      <c r="AV175" s="47"/>
      <c r="AW175" s="47">
        <v>114</v>
      </c>
      <c r="AX175" s="47">
        <v>17</v>
      </c>
      <c r="AY175" s="149">
        <f t="shared" si="79"/>
        <v>231</v>
      </c>
      <c r="AZ175" s="154">
        <v>52</v>
      </c>
    </row>
    <row r="176" spans="1:53" s="36" customFormat="1" ht="13.35" customHeight="1">
      <c r="A176" s="246" t="s">
        <v>147</v>
      </c>
      <c r="B176" s="408">
        <v>2910</v>
      </c>
      <c r="C176" s="608"/>
      <c r="D176" s="408">
        <v>1358</v>
      </c>
      <c r="E176" s="408">
        <v>2002</v>
      </c>
      <c r="F176" s="608"/>
      <c r="G176" s="408">
        <v>969</v>
      </c>
      <c r="H176" s="408">
        <v>1453</v>
      </c>
      <c r="I176" s="608"/>
      <c r="J176" s="408">
        <v>646</v>
      </c>
      <c r="K176" s="408">
        <v>1213</v>
      </c>
      <c r="L176" s="608"/>
      <c r="M176" s="408">
        <v>625</v>
      </c>
      <c r="N176" s="401">
        <f t="shared" si="84"/>
        <v>7578</v>
      </c>
      <c r="O176" s="402">
        <f t="shared" si="85"/>
        <v>3598</v>
      </c>
      <c r="Q176" s="246" t="s">
        <v>147</v>
      </c>
      <c r="R176" s="149">
        <v>354</v>
      </c>
      <c r="S176" s="478"/>
      <c r="T176" s="149">
        <v>157</v>
      </c>
      <c r="U176" s="149">
        <v>62</v>
      </c>
      <c r="V176" s="478"/>
      <c r="W176" s="149">
        <v>32</v>
      </c>
      <c r="X176" s="149">
        <v>186</v>
      </c>
      <c r="Y176" s="478"/>
      <c r="Z176" s="149">
        <v>84</v>
      </c>
      <c r="AA176" s="149">
        <v>297</v>
      </c>
      <c r="AB176" s="478"/>
      <c r="AC176" s="149">
        <v>159</v>
      </c>
      <c r="AD176" s="409">
        <f t="shared" si="86"/>
        <v>899</v>
      </c>
      <c r="AE176" s="410">
        <f t="shared" si="87"/>
        <v>432</v>
      </c>
      <c r="AG176" s="246" t="s">
        <v>147</v>
      </c>
      <c r="AH176" s="149">
        <v>50</v>
      </c>
      <c r="AI176" s="149">
        <v>43</v>
      </c>
      <c r="AJ176" s="149">
        <v>28</v>
      </c>
      <c r="AK176" s="149">
        <v>26</v>
      </c>
      <c r="AL176" s="149">
        <f t="shared" si="74"/>
        <v>147</v>
      </c>
      <c r="AM176" s="149">
        <v>108</v>
      </c>
      <c r="AN176" s="149">
        <v>10</v>
      </c>
      <c r="AO176" s="149">
        <v>118</v>
      </c>
      <c r="AP176" s="162">
        <v>19</v>
      </c>
      <c r="AR176" s="250" t="s">
        <v>147</v>
      </c>
      <c r="AS176" s="47">
        <v>33</v>
      </c>
      <c r="AT176" s="47">
        <v>90</v>
      </c>
      <c r="AU176" s="47">
        <v>39</v>
      </c>
      <c r="AV176" s="47">
        <v>13</v>
      </c>
      <c r="AW176" s="47">
        <v>59</v>
      </c>
      <c r="AX176" s="47">
        <v>35</v>
      </c>
      <c r="AY176" s="149">
        <f t="shared" si="79"/>
        <v>269</v>
      </c>
      <c r="AZ176" s="154">
        <v>40</v>
      </c>
    </row>
    <row r="177" spans="1:53" s="36" customFormat="1" ht="13.35" customHeight="1">
      <c r="A177" s="246" t="s">
        <v>148</v>
      </c>
      <c r="B177" s="408">
        <v>1551</v>
      </c>
      <c r="C177" s="608"/>
      <c r="D177" s="408">
        <v>777</v>
      </c>
      <c r="E177" s="408">
        <v>1113</v>
      </c>
      <c r="F177" s="608"/>
      <c r="G177" s="408">
        <v>602</v>
      </c>
      <c r="H177" s="408">
        <v>813</v>
      </c>
      <c r="I177" s="608"/>
      <c r="J177" s="408">
        <v>444</v>
      </c>
      <c r="K177" s="408">
        <v>933</v>
      </c>
      <c r="L177" s="608"/>
      <c r="M177" s="408">
        <v>479</v>
      </c>
      <c r="N177" s="401">
        <f t="shared" si="84"/>
        <v>4410</v>
      </c>
      <c r="O177" s="402">
        <f t="shared" si="85"/>
        <v>2302</v>
      </c>
      <c r="Q177" s="246" t="s">
        <v>148</v>
      </c>
      <c r="R177" s="149">
        <v>197</v>
      </c>
      <c r="S177" s="478"/>
      <c r="T177" s="149">
        <v>96</v>
      </c>
      <c r="U177" s="149">
        <v>61</v>
      </c>
      <c r="V177" s="478"/>
      <c r="W177" s="149">
        <v>29</v>
      </c>
      <c r="X177" s="149">
        <v>71</v>
      </c>
      <c r="Y177" s="478"/>
      <c r="Z177" s="149">
        <v>35</v>
      </c>
      <c r="AA177" s="149">
        <v>162</v>
      </c>
      <c r="AB177" s="478"/>
      <c r="AC177" s="149">
        <v>79</v>
      </c>
      <c r="AD177" s="409">
        <f t="shared" si="86"/>
        <v>491</v>
      </c>
      <c r="AE177" s="410">
        <f t="shared" si="87"/>
        <v>239</v>
      </c>
      <c r="AG177" s="246" t="s">
        <v>148</v>
      </c>
      <c r="AH177" s="149">
        <v>36</v>
      </c>
      <c r="AI177" s="149">
        <v>23</v>
      </c>
      <c r="AJ177" s="149">
        <v>18</v>
      </c>
      <c r="AK177" s="149">
        <v>21</v>
      </c>
      <c r="AL177" s="149">
        <f t="shared" si="74"/>
        <v>98</v>
      </c>
      <c r="AM177" s="149">
        <v>66</v>
      </c>
      <c r="AN177" s="149">
        <v>25</v>
      </c>
      <c r="AO177" s="149">
        <v>91</v>
      </c>
      <c r="AP177" s="162">
        <v>17</v>
      </c>
      <c r="AR177" s="250" t="s">
        <v>148</v>
      </c>
      <c r="AS177" s="47">
        <v>25</v>
      </c>
      <c r="AT177" s="47">
        <v>90</v>
      </c>
      <c r="AU177" s="47">
        <v>10</v>
      </c>
      <c r="AV177" s="47">
        <v>2</v>
      </c>
      <c r="AW177" s="47">
        <v>27</v>
      </c>
      <c r="AX177" s="47">
        <v>9</v>
      </c>
      <c r="AY177" s="149">
        <f t="shared" si="79"/>
        <v>163</v>
      </c>
      <c r="AZ177" s="154">
        <v>35</v>
      </c>
    </row>
    <row r="178" spans="1:53" s="36" customFormat="1" ht="13.35" customHeight="1">
      <c r="A178" s="246" t="s">
        <v>149</v>
      </c>
      <c r="B178" s="408">
        <v>1058</v>
      </c>
      <c r="C178" s="608"/>
      <c r="D178" s="408">
        <v>514</v>
      </c>
      <c r="E178" s="408">
        <v>881</v>
      </c>
      <c r="F178" s="608"/>
      <c r="G178" s="408">
        <v>409</v>
      </c>
      <c r="H178" s="408">
        <v>462</v>
      </c>
      <c r="I178" s="608"/>
      <c r="J178" s="408">
        <v>201</v>
      </c>
      <c r="K178" s="408">
        <v>494</v>
      </c>
      <c r="L178" s="608"/>
      <c r="M178" s="408">
        <v>245</v>
      </c>
      <c r="N178" s="401">
        <f t="shared" si="84"/>
        <v>2895</v>
      </c>
      <c r="O178" s="402">
        <f t="shared" si="85"/>
        <v>1369</v>
      </c>
      <c r="Q178" s="246" t="s">
        <v>149</v>
      </c>
      <c r="R178" s="149">
        <v>77</v>
      </c>
      <c r="S178" s="478"/>
      <c r="T178" s="149">
        <v>37</v>
      </c>
      <c r="U178" s="149">
        <v>31</v>
      </c>
      <c r="V178" s="478"/>
      <c r="W178" s="149">
        <v>14</v>
      </c>
      <c r="X178" s="149">
        <v>46</v>
      </c>
      <c r="Y178" s="478"/>
      <c r="Z178" s="149">
        <v>28</v>
      </c>
      <c r="AA178" s="149">
        <v>124</v>
      </c>
      <c r="AB178" s="478"/>
      <c r="AC178" s="149">
        <v>58</v>
      </c>
      <c r="AD178" s="409">
        <f t="shared" si="86"/>
        <v>278</v>
      </c>
      <c r="AE178" s="410">
        <f t="shared" si="87"/>
        <v>137</v>
      </c>
      <c r="AG178" s="246" t="s">
        <v>149</v>
      </c>
      <c r="AH178" s="149">
        <v>20</v>
      </c>
      <c r="AI178" s="149">
        <v>16</v>
      </c>
      <c r="AJ178" s="149">
        <v>11</v>
      </c>
      <c r="AK178" s="149">
        <v>11</v>
      </c>
      <c r="AL178" s="149">
        <f t="shared" si="74"/>
        <v>58</v>
      </c>
      <c r="AM178" s="149">
        <v>42</v>
      </c>
      <c r="AN178" s="149">
        <v>12</v>
      </c>
      <c r="AO178" s="149">
        <v>54</v>
      </c>
      <c r="AP178" s="162">
        <v>10</v>
      </c>
      <c r="AR178" s="250" t="s">
        <v>149</v>
      </c>
      <c r="AS178" s="47">
        <v>8</v>
      </c>
      <c r="AT178" s="47">
        <v>36</v>
      </c>
      <c r="AU178" s="47">
        <v>21</v>
      </c>
      <c r="AV178" s="47"/>
      <c r="AW178" s="47">
        <v>32</v>
      </c>
      <c r="AX178" s="47">
        <v>9</v>
      </c>
      <c r="AY178" s="149">
        <f t="shared" si="79"/>
        <v>106</v>
      </c>
      <c r="AZ178" s="154">
        <v>6</v>
      </c>
    </row>
    <row r="179" spans="1:53" s="36" customFormat="1" ht="13.35" customHeight="1">
      <c r="A179" s="247" t="s">
        <v>38</v>
      </c>
      <c r="B179" s="126"/>
      <c r="C179" s="612"/>
      <c r="D179" s="126"/>
      <c r="E179" s="126"/>
      <c r="F179" s="612"/>
      <c r="G179" s="126"/>
      <c r="H179" s="126"/>
      <c r="I179" s="612"/>
      <c r="J179" s="126"/>
      <c r="K179" s="126"/>
      <c r="L179" s="612"/>
      <c r="M179" s="126"/>
      <c r="N179" s="126"/>
      <c r="O179" s="426"/>
      <c r="P179" s="397">
        <f>SUM(P172:P178)</f>
        <v>0</v>
      </c>
      <c r="Q179" s="247" t="s">
        <v>38</v>
      </c>
      <c r="R179" s="126"/>
      <c r="S179" s="612"/>
      <c r="T179" s="126"/>
      <c r="U179" s="126"/>
      <c r="V179" s="612"/>
      <c r="W179" s="126"/>
      <c r="X179" s="126"/>
      <c r="Y179" s="612"/>
      <c r="Z179" s="126"/>
      <c r="AA179" s="126"/>
      <c r="AB179" s="612"/>
      <c r="AC179" s="126"/>
      <c r="AD179" s="126"/>
      <c r="AE179" s="426"/>
      <c r="AF179" s="397">
        <f>SUM(AF172:AF178)</f>
        <v>0</v>
      </c>
      <c r="AG179" s="247" t="s">
        <v>38</v>
      </c>
      <c r="AH179" s="126"/>
      <c r="AI179" s="126"/>
      <c r="AJ179" s="126"/>
      <c r="AK179" s="126"/>
      <c r="AL179" s="149"/>
      <c r="AM179" s="126"/>
      <c r="AN179" s="126"/>
      <c r="AO179" s="126"/>
      <c r="AP179" s="426"/>
      <c r="AQ179" s="397">
        <f>SUM(AQ172:AQ178)</f>
        <v>0</v>
      </c>
      <c r="AR179" s="411" t="s">
        <v>38</v>
      </c>
      <c r="AS179" s="126"/>
      <c r="AT179" s="126"/>
      <c r="AU179" s="126"/>
      <c r="AV179" s="126"/>
      <c r="AW179" s="126"/>
      <c r="AX179" s="126"/>
      <c r="AY179" s="149"/>
      <c r="AZ179" s="127"/>
    </row>
    <row r="180" spans="1:53" s="36" customFormat="1" ht="13.35" customHeight="1">
      <c r="A180" s="246" t="s">
        <v>150</v>
      </c>
      <c r="B180" s="408">
        <v>1371</v>
      </c>
      <c r="C180" s="608"/>
      <c r="D180" s="408">
        <v>586</v>
      </c>
      <c r="E180" s="408">
        <v>1050</v>
      </c>
      <c r="F180" s="608"/>
      <c r="G180" s="408">
        <v>450</v>
      </c>
      <c r="H180" s="408">
        <v>591</v>
      </c>
      <c r="I180" s="608"/>
      <c r="J180" s="408">
        <v>254</v>
      </c>
      <c r="K180" s="408">
        <v>492</v>
      </c>
      <c r="L180" s="608"/>
      <c r="M180" s="408">
        <v>189</v>
      </c>
      <c r="N180" s="401">
        <f t="shared" ref="N180:N185" si="88">+B180+E180+H180+K180</f>
        <v>3504</v>
      </c>
      <c r="O180" s="402">
        <f t="shared" ref="O180:O185" si="89">+D180+G180+J180+M180</f>
        <v>1479</v>
      </c>
      <c r="Q180" s="246" t="s">
        <v>150</v>
      </c>
      <c r="R180" s="149">
        <v>170</v>
      </c>
      <c r="S180" s="478"/>
      <c r="T180" s="149">
        <v>82</v>
      </c>
      <c r="U180" s="149">
        <v>74</v>
      </c>
      <c r="V180" s="478"/>
      <c r="W180" s="149">
        <v>37</v>
      </c>
      <c r="X180" s="149">
        <v>86</v>
      </c>
      <c r="Y180" s="478"/>
      <c r="Z180" s="149">
        <v>35</v>
      </c>
      <c r="AA180" s="149">
        <v>182</v>
      </c>
      <c r="AB180" s="478"/>
      <c r="AC180" s="149">
        <v>85</v>
      </c>
      <c r="AD180" s="409">
        <f t="shared" ref="AD180:AD185" si="90">R180+U180+X180+AA180</f>
        <v>512</v>
      </c>
      <c r="AE180" s="410">
        <f t="shared" ref="AE180:AE185" si="91">T180+W180+Z180+AC180</f>
        <v>239</v>
      </c>
      <c r="AG180" s="246" t="s">
        <v>150</v>
      </c>
      <c r="AH180" s="149">
        <v>28</v>
      </c>
      <c r="AI180" s="149">
        <v>25</v>
      </c>
      <c r="AJ180" s="149">
        <v>13</v>
      </c>
      <c r="AK180" s="149">
        <v>10</v>
      </c>
      <c r="AL180" s="149">
        <f t="shared" ref="AL180:AL185" si="92">+AH180+AI180+AJ180+AK180</f>
        <v>76</v>
      </c>
      <c r="AM180" s="149">
        <v>49</v>
      </c>
      <c r="AN180" s="149">
        <v>25</v>
      </c>
      <c r="AO180" s="149">
        <v>74</v>
      </c>
      <c r="AP180" s="162">
        <v>19</v>
      </c>
      <c r="AR180" s="250" t="s">
        <v>150</v>
      </c>
      <c r="AS180" s="47">
        <v>18</v>
      </c>
      <c r="AT180" s="47">
        <v>43</v>
      </c>
      <c r="AU180" s="47"/>
      <c r="AV180" s="47">
        <v>1</v>
      </c>
      <c r="AW180" s="47">
        <v>53</v>
      </c>
      <c r="AX180" s="47"/>
      <c r="AY180" s="149">
        <f t="shared" si="79"/>
        <v>115</v>
      </c>
      <c r="AZ180" s="154">
        <v>27</v>
      </c>
    </row>
    <row r="181" spans="1:53" s="36" customFormat="1" ht="13.35" customHeight="1">
      <c r="A181" s="246" t="s">
        <v>151</v>
      </c>
      <c r="B181" s="408">
        <v>2534</v>
      </c>
      <c r="C181" s="608"/>
      <c r="D181" s="408">
        <v>1218</v>
      </c>
      <c r="E181" s="408">
        <v>1793</v>
      </c>
      <c r="F181" s="608"/>
      <c r="G181" s="408">
        <v>758</v>
      </c>
      <c r="H181" s="408">
        <v>934</v>
      </c>
      <c r="I181" s="608"/>
      <c r="J181" s="408">
        <v>372</v>
      </c>
      <c r="K181" s="408">
        <v>1027</v>
      </c>
      <c r="L181" s="608"/>
      <c r="M181" s="408">
        <v>389</v>
      </c>
      <c r="N181" s="401">
        <f t="shared" si="88"/>
        <v>6288</v>
      </c>
      <c r="O181" s="402">
        <f t="shared" si="89"/>
        <v>2737</v>
      </c>
      <c r="Q181" s="246" t="s">
        <v>151</v>
      </c>
      <c r="R181" s="149">
        <v>477</v>
      </c>
      <c r="S181" s="478"/>
      <c r="T181" s="149">
        <v>211</v>
      </c>
      <c r="U181" s="149">
        <v>143</v>
      </c>
      <c r="V181" s="478"/>
      <c r="W181" s="149">
        <v>53</v>
      </c>
      <c r="X181" s="149">
        <v>110</v>
      </c>
      <c r="Y181" s="478"/>
      <c r="Z181" s="149">
        <v>34</v>
      </c>
      <c r="AA181" s="149">
        <v>180</v>
      </c>
      <c r="AB181" s="478"/>
      <c r="AC181" s="149">
        <v>56</v>
      </c>
      <c r="AD181" s="409">
        <f t="shared" si="90"/>
        <v>910</v>
      </c>
      <c r="AE181" s="410">
        <f t="shared" si="91"/>
        <v>354</v>
      </c>
      <c r="AG181" s="246" t="s">
        <v>151</v>
      </c>
      <c r="AH181" s="149">
        <v>44</v>
      </c>
      <c r="AI181" s="149">
        <v>32</v>
      </c>
      <c r="AJ181" s="149">
        <v>19</v>
      </c>
      <c r="AK181" s="149">
        <v>18</v>
      </c>
      <c r="AL181" s="149">
        <f t="shared" si="92"/>
        <v>113</v>
      </c>
      <c r="AM181" s="149">
        <v>71</v>
      </c>
      <c r="AN181" s="149">
        <v>23</v>
      </c>
      <c r="AO181" s="149">
        <v>94</v>
      </c>
      <c r="AP181" s="162">
        <v>14</v>
      </c>
      <c r="AR181" s="250" t="s">
        <v>151</v>
      </c>
      <c r="AS181" s="47">
        <v>10</v>
      </c>
      <c r="AT181" s="47">
        <v>69</v>
      </c>
      <c r="AU181" s="47">
        <v>2</v>
      </c>
      <c r="AV181" s="47"/>
      <c r="AW181" s="47">
        <v>56</v>
      </c>
      <c r="AX181" s="47">
        <v>1</v>
      </c>
      <c r="AY181" s="149">
        <f t="shared" si="79"/>
        <v>138</v>
      </c>
      <c r="AZ181" s="154">
        <v>39</v>
      </c>
    </row>
    <row r="182" spans="1:53" s="36" customFormat="1" ht="13.35" customHeight="1">
      <c r="A182" s="246" t="s">
        <v>152</v>
      </c>
      <c r="B182" s="408">
        <v>3852</v>
      </c>
      <c r="C182" s="608"/>
      <c r="D182" s="408">
        <v>1672</v>
      </c>
      <c r="E182" s="408">
        <v>2738</v>
      </c>
      <c r="F182" s="608"/>
      <c r="G182" s="408">
        <v>1191</v>
      </c>
      <c r="H182" s="408">
        <v>1923</v>
      </c>
      <c r="I182" s="608"/>
      <c r="J182" s="408">
        <v>736</v>
      </c>
      <c r="K182" s="408">
        <v>1665</v>
      </c>
      <c r="L182" s="608"/>
      <c r="M182" s="408">
        <v>619</v>
      </c>
      <c r="N182" s="401">
        <f t="shared" si="88"/>
        <v>10178</v>
      </c>
      <c r="O182" s="402">
        <f t="shared" si="89"/>
        <v>4218</v>
      </c>
      <c r="Q182" s="246" t="s">
        <v>152</v>
      </c>
      <c r="R182" s="149">
        <v>932</v>
      </c>
      <c r="S182" s="478"/>
      <c r="T182" s="149">
        <v>409</v>
      </c>
      <c r="U182" s="149">
        <v>141</v>
      </c>
      <c r="V182" s="478"/>
      <c r="W182" s="149">
        <v>55</v>
      </c>
      <c r="X182" s="149">
        <v>197</v>
      </c>
      <c r="Y182" s="478"/>
      <c r="Z182" s="149">
        <v>63</v>
      </c>
      <c r="AA182" s="149">
        <v>512</v>
      </c>
      <c r="AB182" s="478"/>
      <c r="AC182" s="149">
        <v>182</v>
      </c>
      <c r="AD182" s="409">
        <f t="shared" si="90"/>
        <v>1782</v>
      </c>
      <c r="AE182" s="410">
        <f t="shared" si="91"/>
        <v>709</v>
      </c>
      <c r="AG182" s="246" t="s">
        <v>152</v>
      </c>
      <c r="AH182" s="149">
        <v>75</v>
      </c>
      <c r="AI182" s="149">
        <v>56</v>
      </c>
      <c r="AJ182" s="149">
        <v>40</v>
      </c>
      <c r="AK182" s="149">
        <v>36</v>
      </c>
      <c r="AL182" s="149">
        <f t="shared" si="92"/>
        <v>207</v>
      </c>
      <c r="AM182" s="149">
        <v>156</v>
      </c>
      <c r="AN182" s="149">
        <v>53</v>
      </c>
      <c r="AO182" s="149">
        <v>209</v>
      </c>
      <c r="AP182" s="162">
        <v>36</v>
      </c>
      <c r="AR182" s="250" t="s">
        <v>152</v>
      </c>
      <c r="AS182" s="47">
        <v>73</v>
      </c>
      <c r="AT182" s="47">
        <v>62</v>
      </c>
      <c r="AU182" s="47">
        <v>32</v>
      </c>
      <c r="AV182" s="47">
        <v>3</v>
      </c>
      <c r="AW182" s="47">
        <v>134</v>
      </c>
      <c r="AX182" s="47">
        <v>10</v>
      </c>
      <c r="AY182" s="149">
        <f t="shared" si="79"/>
        <v>314</v>
      </c>
      <c r="AZ182" s="176">
        <v>52</v>
      </c>
    </row>
    <row r="183" spans="1:53" s="36" customFormat="1" ht="13.35" customHeight="1">
      <c r="A183" s="246" t="s">
        <v>153</v>
      </c>
      <c r="B183" s="408">
        <v>2108</v>
      </c>
      <c r="C183" s="608"/>
      <c r="D183" s="408">
        <v>931</v>
      </c>
      <c r="E183" s="408">
        <v>991</v>
      </c>
      <c r="F183" s="608"/>
      <c r="G183" s="408">
        <v>419</v>
      </c>
      <c r="H183" s="408">
        <v>1242</v>
      </c>
      <c r="I183" s="608"/>
      <c r="J183" s="408">
        <v>535</v>
      </c>
      <c r="K183" s="408">
        <v>1118</v>
      </c>
      <c r="L183" s="608"/>
      <c r="M183" s="408">
        <v>478</v>
      </c>
      <c r="N183" s="401">
        <f t="shared" si="88"/>
        <v>5459</v>
      </c>
      <c r="O183" s="402">
        <f t="shared" si="89"/>
        <v>2363</v>
      </c>
      <c r="Q183" s="250" t="s">
        <v>153</v>
      </c>
      <c r="R183" s="31">
        <v>370</v>
      </c>
      <c r="S183" s="31"/>
      <c r="T183" s="31">
        <v>173</v>
      </c>
      <c r="U183" s="31">
        <v>175</v>
      </c>
      <c r="V183" s="31"/>
      <c r="W183" s="31">
        <v>82</v>
      </c>
      <c r="X183" s="149">
        <v>223</v>
      </c>
      <c r="Y183" s="478"/>
      <c r="Z183" s="149">
        <v>86</v>
      </c>
      <c r="AA183" s="149">
        <v>292</v>
      </c>
      <c r="AB183" s="478"/>
      <c r="AC183" s="149">
        <v>120</v>
      </c>
      <c r="AD183" s="409">
        <f t="shared" si="90"/>
        <v>1060</v>
      </c>
      <c r="AE183" s="410">
        <f t="shared" si="91"/>
        <v>461</v>
      </c>
      <c r="AG183" s="246" t="s">
        <v>153</v>
      </c>
      <c r="AH183" s="149">
        <v>19</v>
      </c>
      <c r="AI183" s="149">
        <v>27</v>
      </c>
      <c r="AJ183" s="149">
        <v>34</v>
      </c>
      <c r="AK183" s="149">
        <v>22</v>
      </c>
      <c r="AL183" s="149">
        <f t="shared" si="92"/>
        <v>102</v>
      </c>
      <c r="AM183" s="149">
        <v>73</v>
      </c>
      <c r="AN183" s="149">
        <v>26</v>
      </c>
      <c r="AO183" s="149">
        <v>99</v>
      </c>
      <c r="AP183" s="162">
        <v>24</v>
      </c>
      <c r="AR183" s="250" t="s">
        <v>153</v>
      </c>
      <c r="AS183" s="47">
        <v>69</v>
      </c>
      <c r="AT183" s="47">
        <v>19</v>
      </c>
      <c r="AU183" s="47">
        <v>24</v>
      </c>
      <c r="AV183" s="47">
        <v>3</v>
      </c>
      <c r="AW183" s="47">
        <v>35</v>
      </c>
      <c r="AX183" s="47">
        <v>2</v>
      </c>
      <c r="AY183" s="149">
        <f t="shared" si="79"/>
        <v>152</v>
      </c>
      <c r="AZ183" s="162">
        <v>49</v>
      </c>
      <c r="BA183" s="55"/>
    </row>
    <row r="184" spans="1:53" s="36" customFormat="1" ht="13.35" customHeight="1">
      <c r="A184" s="253" t="s">
        <v>154</v>
      </c>
      <c r="B184" s="408">
        <v>3017</v>
      </c>
      <c r="C184" s="608"/>
      <c r="D184" s="408">
        <v>1311</v>
      </c>
      <c r="E184" s="408">
        <v>1642</v>
      </c>
      <c r="F184" s="608"/>
      <c r="G184" s="408">
        <v>660</v>
      </c>
      <c r="H184" s="408">
        <v>1077</v>
      </c>
      <c r="I184" s="608"/>
      <c r="J184" s="408">
        <v>394</v>
      </c>
      <c r="K184" s="408">
        <v>920</v>
      </c>
      <c r="L184" s="608"/>
      <c r="M184" s="408">
        <v>358</v>
      </c>
      <c r="N184" s="401">
        <f t="shared" si="88"/>
        <v>6656</v>
      </c>
      <c r="O184" s="402">
        <f t="shared" si="89"/>
        <v>2723</v>
      </c>
      <c r="Q184" s="246" t="s">
        <v>154</v>
      </c>
      <c r="R184" s="149">
        <v>547</v>
      </c>
      <c r="S184" s="478"/>
      <c r="T184" s="149">
        <v>238</v>
      </c>
      <c r="U184" s="149">
        <v>269</v>
      </c>
      <c r="V184" s="478"/>
      <c r="W184" s="149">
        <v>117</v>
      </c>
      <c r="X184" s="149">
        <v>353</v>
      </c>
      <c r="Y184" s="478"/>
      <c r="Z184" s="149">
        <v>138</v>
      </c>
      <c r="AA184" s="149">
        <v>387</v>
      </c>
      <c r="AB184" s="478"/>
      <c r="AC184" s="149">
        <v>135</v>
      </c>
      <c r="AD184" s="409">
        <f t="shared" si="90"/>
        <v>1556</v>
      </c>
      <c r="AE184" s="410">
        <f t="shared" si="91"/>
        <v>628</v>
      </c>
      <c r="AG184" s="246" t="s">
        <v>154</v>
      </c>
      <c r="AH184" s="149">
        <v>56</v>
      </c>
      <c r="AI184" s="149">
        <v>35</v>
      </c>
      <c r="AJ184" s="149">
        <v>24</v>
      </c>
      <c r="AK184" s="149">
        <v>17</v>
      </c>
      <c r="AL184" s="149">
        <f t="shared" si="92"/>
        <v>132</v>
      </c>
      <c r="AM184" s="149">
        <v>63</v>
      </c>
      <c r="AN184" s="149">
        <v>29</v>
      </c>
      <c r="AO184" s="149">
        <v>92</v>
      </c>
      <c r="AP184" s="162">
        <v>19</v>
      </c>
      <c r="AR184" s="250" t="s">
        <v>154</v>
      </c>
      <c r="AS184" s="47">
        <v>33</v>
      </c>
      <c r="AT184" s="47">
        <v>59</v>
      </c>
      <c r="AU184" s="47">
        <v>25</v>
      </c>
      <c r="AV184" s="47">
        <v>1</v>
      </c>
      <c r="AW184" s="47">
        <v>37</v>
      </c>
      <c r="AX184" s="47">
        <v>3</v>
      </c>
      <c r="AY184" s="149">
        <f t="shared" si="79"/>
        <v>158</v>
      </c>
      <c r="AZ184" s="162">
        <v>33</v>
      </c>
      <c r="BA184" s="55"/>
    </row>
    <row r="185" spans="1:53" s="36" customFormat="1" ht="13.35" customHeight="1" thickBot="1">
      <c r="A185" s="252" t="s">
        <v>155</v>
      </c>
      <c r="B185" s="419">
        <v>1875</v>
      </c>
      <c r="C185" s="611"/>
      <c r="D185" s="419">
        <v>876</v>
      </c>
      <c r="E185" s="419">
        <v>1105</v>
      </c>
      <c r="F185" s="611"/>
      <c r="G185" s="419">
        <v>497</v>
      </c>
      <c r="H185" s="419">
        <v>1578</v>
      </c>
      <c r="I185" s="611"/>
      <c r="J185" s="419">
        <v>643</v>
      </c>
      <c r="K185" s="419">
        <v>1297</v>
      </c>
      <c r="L185" s="611"/>
      <c r="M185" s="419">
        <v>514</v>
      </c>
      <c r="N185" s="413">
        <f t="shared" si="88"/>
        <v>5855</v>
      </c>
      <c r="O185" s="414">
        <f t="shared" si="89"/>
        <v>2530</v>
      </c>
      <c r="Q185" s="255" t="s">
        <v>155</v>
      </c>
      <c r="R185" s="238">
        <v>474</v>
      </c>
      <c r="S185" s="238"/>
      <c r="T185" s="238">
        <v>196</v>
      </c>
      <c r="U185" s="238">
        <v>111</v>
      </c>
      <c r="V185" s="238"/>
      <c r="W185" s="238">
        <v>39</v>
      </c>
      <c r="X185" s="254">
        <v>283</v>
      </c>
      <c r="Y185" s="482"/>
      <c r="Z185" s="254">
        <v>120</v>
      </c>
      <c r="AA185" s="254">
        <v>319</v>
      </c>
      <c r="AB185" s="482"/>
      <c r="AC185" s="254">
        <v>123</v>
      </c>
      <c r="AD185" s="420">
        <f t="shared" si="90"/>
        <v>1187</v>
      </c>
      <c r="AE185" s="421">
        <f t="shared" si="91"/>
        <v>478</v>
      </c>
      <c r="AG185" s="248" t="s">
        <v>155</v>
      </c>
      <c r="AH185" s="254">
        <v>34</v>
      </c>
      <c r="AI185" s="254">
        <v>34</v>
      </c>
      <c r="AJ185" s="254">
        <v>36</v>
      </c>
      <c r="AK185" s="254">
        <v>27</v>
      </c>
      <c r="AL185" s="254">
        <f t="shared" si="92"/>
        <v>131</v>
      </c>
      <c r="AM185" s="254">
        <v>81</v>
      </c>
      <c r="AN185" s="254">
        <v>34</v>
      </c>
      <c r="AO185" s="254">
        <v>115</v>
      </c>
      <c r="AP185" s="256">
        <v>20</v>
      </c>
      <c r="AR185" s="255" t="s">
        <v>155</v>
      </c>
      <c r="AS185" s="146">
        <v>26</v>
      </c>
      <c r="AT185" s="146">
        <v>76</v>
      </c>
      <c r="AU185" s="146">
        <v>30</v>
      </c>
      <c r="AV185" s="146"/>
      <c r="AW185" s="146">
        <v>60</v>
      </c>
      <c r="AX185" s="146">
        <v>4</v>
      </c>
      <c r="AY185" s="254">
        <f t="shared" si="79"/>
        <v>196</v>
      </c>
      <c r="AZ185" s="256">
        <v>48</v>
      </c>
      <c r="BA185" s="55"/>
    </row>
    <row r="187" spans="1:53">
      <c r="O187" s="563"/>
      <c r="R187" s="28"/>
      <c r="S187" s="28"/>
      <c r="T187" s="28"/>
      <c r="U187" s="28"/>
      <c r="V187" s="28"/>
      <c r="W187" s="28"/>
    </row>
    <row r="188" spans="1:53">
      <c r="R188" s="37"/>
      <c r="S188" s="37"/>
      <c r="T188" s="37"/>
      <c r="U188" s="37"/>
      <c r="V188" s="37"/>
      <c r="W188" s="37"/>
    </row>
    <row r="189" spans="1:53">
      <c r="R189" s="29"/>
      <c r="S189" s="29"/>
      <c r="T189" s="29"/>
      <c r="U189" s="28"/>
      <c r="V189" s="28"/>
      <c r="W189" s="28"/>
    </row>
  </sheetData>
  <mergeCells count="126">
    <mergeCell ref="AR147:AZ147"/>
    <mergeCell ref="AG150:AG151"/>
    <mergeCell ref="AH150:AL150"/>
    <mergeCell ref="AM150:AO150"/>
    <mergeCell ref="AP150:AP151"/>
    <mergeCell ref="A147:O147"/>
    <mergeCell ref="Q147:AE147"/>
    <mergeCell ref="AG147:AP147"/>
    <mergeCell ref="A148:O148"/>
    <mergeCell ref="Q148:AE148"/>
    <mergeCell ref="AG148:AP148"/>
    <mergeCell ref="AR148:AZ148"/>
    <mergeCell ref="A150:A151"/>
    <mergeCell ref="B150:D150"/>
    <mergeCell ref="E150:G150"/>
    <mergeCell ref="H150:J150"/>
    <mergeCell ref="K150:M150"/>
    <mergeCell ref="N150:O150"/>
    <mergeCell ref="Q150:Q151"/>
    <mergeCell ref="R150:T150"/>
    <mergeCell ref="U150:W150"/>
    <mergeCell ref="X150:Z150"/>
    <mergeCell ref="AA150:AC150"/>
    <mergeCell ref="AD150:AE150"/>
    <mergeCell ref="AP107:AP108"/>
    <mergeCell ref="AP71:AP72"/>
    <mergeCell ref="A107:A108"/>
    <mergeCell ref="B107:D107"/>
    <mergeCell ref="E107:G107"/>
    <mergeCell ref="H107:J107"/>
    <mergeCell ref="K107:M107"/>
    <mergeCell ref="N107:O107"/>
    <mergeCell ref="Q107:Q108"/>
    <mergeCell ref="R107:T107"/>
    <mergeCell ref="U107:W107"/>
    <mergeCell ref="X107:Z107"/>
    <mergeCell ref="AA107:AC107"/>
    <mergeCell ref="AD107:AE107"/>
    <mergeCell ref="AG107:AG108"/>
    <mergeCell ref="AH107:AL107"/>
    <mergeCell ref="AM107:AO107"/>
    <mergeCell ref="A71:A72"/>
    <mergeCell ref="B71:D71"/>
    <mergeCell ref="E71:G71"/>
    <mergeCell ref="H71:J71"/>
    <mergeCell ref="K71:M71"/>
    <mergeCell ref="N71:O71"/>
    <mergeCell ref="Q71:Q72"/>
    <mergeCell ref="AR105:AZ105"/>
    <mergeCell ref="A106:O106"/>
    <mergeCell ref="Q106:AE106"/>
    <mergeCell ref="AG106:AP106"/>
    <mergeCell ref="AR106:AZ106"/>
    <mergeCell ref="A68:O68"/>
    <mergeCell ref="Q68:AE68"/>
    <mergeCell ref="AG68:AP68"/>
    <mergeCell ref="AR68:AZ68"/>
    <mergeCell ref="A69:O69"/>
    <mergeCell ref="Q69:AE69"/>
    <mergeCell ref="AG69:AP69"/>
    <mergeCell ref="AR69:AZ69"/>
    <mergeCell ref="R71:T71"/>
    <mergeCell ref="U71:W71"/>
    <mergeCell ref="X71:Z71"/>
    <mergeCell ref="AA71:AC71"/>
    <mergeCell ref="AD71:AE71"/>
    <mergeCell ref="AG71:AG72"/>
    <mergeCell ref="AH71:AL71"/>
    <mergeCell ref="AM71:AO71"/>
    <mergeCell ref="A105:O105"/>
    <mergeCell ref="Q105:AE105"/>
    <mergeCell ref="AG105:AP105"/>
    <mergeCell ref="AR32:AZ32"/>
    <mergeCell ref="A5:A6"/>
    <mergeCell ref="B5:D5"/>
    <mergeCell ref="E5:G5"/>
    <mergeCell ref="AA5:AC5"/>
    <mergeCell ref="AD5:AE5"/>
    <mergeCell ref="AH34:AL34"/>
    <mergeCell ref="AM34:AO34"/>
    <mergeCell ref="AP34:AP35"/>
    <mergeCell ref="AG34:AG35"/>
    <mergeCell ref="AP5:AP6"/>
    <mergeCell ref="H34:J34"/>
    <mergeCell ref="AD34:AE34"/>
    <mergeCell ref="N34:O34"/>
    <mergeCell ref="Q34:Q35"/>
    <mergeCell ref="R34:T34"/>
    <mergeCell ref="U34:W34"/>
    <mergeCell ref="AA34:AC34"/>
    <mergeCell ref="AG5:AG6"/>
    <mergeCell ref="A34:A35"/>
    <mergeCell ref="B34:D34"/>
    <mergeCell ref="E34:G34"/>
    <mergeCell ref="AR31:AZ31"/>
    <mergeCell ref="A32:O32"/>
    <mergeCell ref="AR1:AZ1"/>
    <mergeCell ref="AR2:AZ2"/>
    <mergeCell ref="AR3:AZ3"/>
    <mergeCell ref="AR5:AR6"/>
    <mergeCell ref="A31:O31"/>
    <mergeCell ref="Q31:AE31"/>
    <mergeCell ref="AG31:AP31"/>
    <mergeCell ref="AS5:AY5"/>
    <mergeCell ref="AZ5:AZ6"/>
    <mergeCell ref="Q32:AE32"/>
    <mergeCell ref="AG32:AP32"/>
    <mergeCell ref="X34:Z34"/>
    <mergeCell ref="K34:M34"/>
    <mergeCell ref="AG1:AP1"/>
    <mergeCell ref="H5:J5"/>
    <mergeCell ref="K5:M5"/>
    <mergeCell ref="N5:O5"/>
    <mergeCell ref="A2:P2"/>
    <mergeCell ref="Q2:AF2"/>
    <mergeCell ref="AG2:AP2"/>
    <mergeCell ref="A3:O3"/>
    <mergeCell ref="Q3:AE3"/>
    <mergeCell ref="Q5:Q6"/>
    <mergeCell ref="R5:T5"/>
    <mergeCell ref="U5:W5"/>
    <mergeCell ref="X5:Z5"/>
    <mergeCell ref="AG3:AP3"/>
    <mergeCell ref="AM5:AO5"/>
    <mergeCell ref="AH5:AL5"/>
    <mergeCell ref="A1:O1"/>
  </mergeCells>
  <printOptions horizontalCentered="1"/>
  <pageMargins left="0.70866141732283472" right="0.19685039370078741" top="0.74803149606299213" bottom="0.74803149606299213" header="0.31496062992125984" footer="0.31496062992125984"/>
  <pageSetup scale="85" firstPageNumber="34" orientation="landscape" useFirstPageNumber="1" horizontalDpi="300" r:id="rId1"/>
  <headerFooter>
    <oddFooter>Page &amp;P</oddFooter>
  </headerFooter>
  <rowBreaks count="4" manualBreakCount="4">
    <brk id="30" max="16383" man="1"/>
    <brk id="67" max="16383" man="1"/>
    <brk id="104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180"/>
  <sheetViews>
    <sheetView showZeros="0" topLeftCell="A2" zoomScaleNormal="100" workbookViewId="0">
      <selection activeCell="Z8" sqref="Z8:Z30"/>
    </sheetView>
  </sheetViews>
  <sheetFormatPr baseColWidth="10" defaultColWidth="10.6640625" defaultRowHeight="14.4"/>
  <cols>
    <col min="1" max="1" width="28.109375" style="76" customWidth="1"/>
    <col min="2" max="3" width="6.6640625" style="76" customWidth="1"/>
    <col min="4" max="4" width="5.6640625" style="76" customWidth="1"/>
    <col min="5" max="5" width="7" style="76" customWidth="1"/>
    <col min="6" max="6" width="5.33203125" style="76" customWidth="1"/>
    <col min="7" max="7" width="7" style="76" customWidth="1"/>
    <col min="8" max="8" width="5.44140625" style="76" customWidth="1"/>
    <col min="9" max="9" width="7.109375" style="76" customWidth="1"/>
    <col min="10" max="10" width="5.6640625" style="76" customWidth="1"/>
    <col min="11" max="11" width="7.109375" style="76" customWidth="1"/>
    <col min="12" max="12" width="5.6640625" style="76" customWidth="1"/>
    <col min="13" max="13" width="7" style="76" customWidth="1"/>
    <col min="14" max="14" width="6" style="76" customWidth="1"/>
    <col min="15" max="15" width="6.88671875" style="76" customWidth="1"/>
    <col min="16" max="16" width="5.33203125" style="76" customWidth="1"/>
    <col min="17" max="17" width="7.109375" style="76" customWidth="1"/>
    <col min="18" max="18" width="4.88671875" style="76" customWidth="1"/>
    <col min="19" max="19" width="7.109375" style="76" customWidth="1"/>
    <col min="20" max="20" width="5.5546875" style="76" customWidth="1"/>
    <col min="21" max="21" width="7" style="76" customWidth="1"/>
    <col min="22" max="22" width="6.6640625" style="76" customWidth="1"/>
    <col min="23" max="23" width="0.88671875" style="76" customWidth="1"/>
    <col min="24" max="24" width="26.5546875" style="76" customWidth="1"/>
    <col min="25" max="26" width="7.109375" style="76" customWidth="1"/>
    <col min="27" max="28" width="6.109375" style="76" customWidth="1"/>
    <col min="29" max="29" width="6" style="76" customWidth="1"/>
    <col min="30" max="30" width="7" style="76" customWidth="1"/>
    <col min="31" max="31" width="5.44140625" style="76" customWidth="1"/>
    <col min="32" max="32" width="6.6640625" style="76" customWidth="1"/>
    <col min="33" max="33" width="5.33203125" style="76" customWidth="1"/>
    <col min="34" max="34" width="7" style="76" customWidth="1"/>
    <col min="35" max="35" width="5.109375" style="76" customWidth="1"/>
    <col min="36" max="36" width="7" style="76" customWidth="1"/>
    <col min="37" max="37" width="6.5546875" style="76" customWidth="1"/>
    <col min="38" max="38" width="7" style="76" customWidth="1"/>
    <col min="39" max="39" width="5.6640625" style="76" customWidth="1"/>
    <col min="40" max="40" width="7.109375" style="76" customWidth="1"/>
    <col min="41" max="41" width="5.44140625" style="76" customWidth="1"/>
    <col min="42" max="42" width="7.109375" style="76" customWidth="1"/>
    <col min="43" max="43" width="5.44140625" style="76" customWidth="1"/>
    <col min="44" max="44" width="6.5546875" style="76" customWidth="1"/>
    <col min="45" max="45" width="5.33203125" style="76" customWidth="1"/>
    <col min="46" max="46" width="0.6640625" style="76" customWidth="1"/>
    <col min="47" max="47" width="26.6640625" style="76" customWidth="1"/>
    <col min="48" max="48" width="8" style="76" customWidth="1"/>
    <col min="49" max="49" width="8.33203125" style="76" customWidth="1"/>
    <col min="50" max="50" width="7.88671875" style="76" customWidth="1"/>
    <col min="51" max="51" width="8" style="76" customWidth="1"/>
    <col min="52" max="52" width="8.33203125" style="76" customWidth="1"/>
    <col min="53" max="53" width="7.5546875" style="76" customWidth="1"/>
    <col min="54" max="55" width="7.6640625" style="76" customWidth="1"/>
    <col min="56" max="56" width="7.5546875" style="76" customWidth="1"/>
    <col min="57" max="57" width="8.33203125" style="76" customWidth="1"/>
    <col min="58" max="58" width="10.44140625" style="76" customWidth="1"/>
    <col min="59" max="59" width="9.5546875" style="76" customWidth="1"/>
    <col min="60" max="60" width="10.33203125" style="76" customWidth="1"/>
    <col min="61" max="61" width="16" style="76" customWidth="1"/>
    <col min="62" max="62" width="1.109375" style="76" customWidth="1"/>
    <col min="63" max="63" width="27.109375" style="76" customWidth="1"/>
    <col min="64" max="64" width="19.5546875" style="76" customWidth="1"/>
    <col min="65" max="65" width="20.5546875" style="76" customWidth="1"/>
    <col min="66" max="66" width="20.6640625" style="76" customWidth="1"/>
    <col min="67" max="67" width="20.33203125" style="76" customWidth="1"/>
    <col min="68" max="69" width="21.6640625" style="76" customWidth="1"/>
    <col min="70" max="16384" width="10.6640625" style="76"/>
  </cols>
  <sheetData>
    <row r="1" spans="1:69" s="38" customFormat="1" ht="35.25" customHeight="1">
      <c r="A1" s="692" t="s">
        <v>186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X1" s="692" t="s">
        <v>187</v>
      </c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692"/>
      <c r="AN1" s="692"/>
      <c r="AO1" s="692"/>
      <c r="AP1" s="692"/>
      <c r="AQ1" s="692"/>
      <c r="AR1" s="692"/>
      <c r="AS1" s="692"/>
      <c r="AU1" s="692" t="s">
        <v>188</v>
      </c>
      <c r="AV1" s="692"/>
      <c r="AW1" s="692"/>
      <c r="AX1" s="692"/>
      <c r="AY1" s="692"/>
      <c r="AZ1" s="692"/>
      <c r="BA1" s="692"/>
      <c r="BB1" s="692"/>
      <c r="BC1" s="692"/>
      <c r="BD1" s="692"/>
      <c r="BE1" s="692"/>
      <c r="BF1" s="692"/>
      <c r="BG1" s="692"/>
      <c r="BH1" s="692"/>
      <c r="BI1" s="692"/>
      <c r="BK1" s="692" t="s">
        <v>189</v>
      </c>
      <c r="BL1" s="692"/>
      <c r="BM1" s="692"/>
      <c r="BN1" s="692"/>
      <c r="BO1" s="692"/>
      <c r="BP1" s="692"/>
      <c r="BQ1" s="692"/>
    </row>
    <row r="2" spans="1:69" s="36" customFormat="1" ht="13.8">
      <c r="A2" s="717" t="s">
        <v>437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X2" s="717" t="s">
        <v>440</v>
      </c>
      <c r="Y2" s="717"/>
      <c r="Z2" s="717"/>
      <c r="AA2" s="717"/>
      <c r="AB2" s="717"/>
      <c r="AC2" s="717"/>
      <c r="AD2" s="717"/>
      <c r="AE2" s="717"/>
      <c r="AF2" s="717"/>
      <c r="AG2" s="717"/>
      <c r="AH2" s="717"/>
      <c r="AI2" s="717"/>
      <c r="AJ2" s="717"/>
      <c r="AK2" s="717"/>
      <c r="AL2" s="717"/>
      <c r="AM2" s="717"/>
      <c r="AN2" s="717"/>
      <c r="AO2" s="717"/>
      <c r="AP2" s="717"/>
      <c r="AQ2" s="717"/>
      <c r="AR2" s="717"/>
      <c r="AS2" s="717"/>
      <c r="AU2" s="717" t="s">
        <v>173</v>
      </c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K2" s="717" t="s">
        <v>174</v>
      </c>
      <c r="BL2" s="717"/>
      <c r="BM2" s="717"/>
      <c r="BN2" s="717"/>
      <c r="BO2" s="717"/>
      <c r="BP2" s="717"/>
      <c r="BQ2" s="717"/>
    </row>
    <row r="3" spans="1:69" s="36" customFormat="1" ht="13.8">
      <c r="A3" s="703" t="s">
        <v>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X3" s="703" t="s">
        <v>3</v>
      </c>
      <c r="Y3" s="703"/>
      <c r="Z3" s="703"/>
      <c r="AA3" s="703"/>
      <c r="AB3" s="703"/>
      <c r="AC3" s="703"/>
      <c r="AD3" s="703"/>
      <c r="AE3" s="703"/>
      <c r="AF3" s="703"/>
      <c r="AG3" s="703"/>
      <c r="AH3" s="703"/>
      <c r="AI3" s="703"/>
      <c r="AJ3" s="703"/>
      <c r="AK3" s="703"/>
      <c r="AL3" s="703"/>
      <c r="AM3" s="703"/>
      <c r="AN3" s="703"/>
      <c r="AO3" s="703"/>
      <c r="AP3" s="703"/>
      <c r="AQ3" s="703"/>
      <c r="AR3" s="703"/>
      <c r="AS3" s="703"/>
      <c r="AU3" s="703" t="s">
        <v>3</v>
      </c>
      <c r="AV3" s="703"/>
      <c r="AW3" s="703"/>
      <c r="AX3" s="703"/>
      <c r="AY3" s="703"/>
      <c r="AZ3" s="703"/>
      <c r="BA3" s="703"/>
      <c r="BB3" s="703"/>
      <c r="BC3" s="703"/>
      <c r="BD3" s="703"/>
      <c r="BE3" s="703"/>
      <c r="BF3" s="703"/>
      <c r="BG3" s="703"/>
      <c r="BH3" s="703"/>
      <c r="BI3" s="703"/>
      <c r="BK3" s="703" t="s">
        <v>3</v>
      </c>
      <c r="BL3" s="703"/>
      <c r="BM3" s="703"/>
      <c r="BN3" s="703"/>
      <c r="BO3" s="703"/>
      <c r="BP3" s="703"/>
      <c r="BQ3" s="703"/>
    </row>
    <row r="4" spans="1:69" s="36" customFormat="1" ht="2.25" customHeight="1"/>
    <row r="5" spans="1:69" s="36" customFormat="1" ht="22.5" customHeight="1" thickBot="1">
      <c r="A5" s="36">
        <f>+B30-Y30</f>
        <v>43260</v>
      </c>
      <c r="B5" s="36">
        <f>+D30-AA30</f>
        <v>19942</v>
      </c>
      <c r="E5" s="558"/>
      <c r="F5" s="558"/>
      <c r="G5" s="558"/>
      <c r="H5" s="558"/>
      <c r="I5" s="558"/>
      <c r="J5" s="558"/>
      <c r="K5" s="558"/>
      <c r="L5" s="558"/>
      <c r="M5" s="558"/>
      <c r="AB5" s="558"/>
      <c r="AC5" s="558"/>
      <c r="AD5" s="558"/>
      <c r="AE5" s="558"/>
      <c r="AF5" s="558"/>
      <c r="AG5" s="558"/>
      <c r="AH5" s="558"/>
      <c r="AI5" s="558"/>
      <c r="AJ5" s="558"/>
    </row>
    <row r="6" spans="1:69" s="36" customFormat="1" ht="24" customHeight="1">
      <c r="A6" s="759" t="s">
        <v>4</v>
      </c>
      <c r="B6" s="697" t="s">
        <v>176</v>
      </c>
      <c r="C6" s="708"/>
      <c r="D6" s="709"/>
      <c r="E6" s="697" t="s">
        <v>177</v>
      </c>
      <c r="F6" s="709"/>
      <c r="G6" s="697" t="s">
        <v>178</v>
      </c>
      <c r="H6" s="709"/>
      <c r="I6" s="697" t="s">
        <v>179</v>
      </c>
      <c r="J6" s="761"/>
      <c r="K6" s="766" t="s">
        <v>157</v>
      </c>
      <c r="L6" s="767"/>
      <c r="M6" s="757" t="s">
        <v>180</v>
      </c>
      <c r="N6" s="698"/>
      <c r="O6" s="758" t="s">
        <v>181</v>
      </c>
      <c r="P6" s="698"/>
      <c r="Q6" s="758" t="s">
        <v>182</v>
      </c>
      <c r="R6" s="698"/>
      <c r="S6" s="758" t="s">
        <v>328</v>
      </c>
      <c r="T6" s="698"/>
      <c r="U6" s="758" t="s">
        <v>9</v>
      </c>
      <c r="V6" s="725"/>
      <c r="X6" s="759" t="s">
        <v>4</v>
      </c>
      <c r="Y6" s="697" t="s">
        <v>176</v>
      </c>
      <c r="Z6" s="708"/>
      <c r="AA6" s="709"/>
      <c r="AB6" s="697" t="s">
        <v>177</v>
      </c>
      <c r="AC6" s="709"/>
      <c r="AD6" s="697" t="s">
        <v>178</v>
      </c>
      <c r="AE6" s="709"/>
      <c r="AF6" s="697" t="s">
        <v>179</v>
      </c>
      <c r="AG6" s="761"/>
      <c r="AH6" s="762" t="s">
        <v>157</v>
      </c>
      <c r="AI6" s="763"/>
      <c r="AJ6" s="764" t="s">
        <v>180</v>
      </c>
      <c r="AK6" s="698"/>
      <c r="AL6" s="697" t="s">
        <v>181</v>
      </c>
      <c r="AM6" s="698"/>
      <c r="AN6" s="697" t="s">
        <v>182</v>
      </c>
      <c r="AO6" s="698"/>
      <c r="AP6" s="697" t="s">
        <v>328</v>
      </c>
      <c r="AQ6" s="698"/>
      <c r="AR6" s="697" t="s">
        <v>9</v>
      </c>
      <c r="AS6" s="725"/>
      <c r="AU6" s="683" t="s">
        <v>4</v>
      </c>
      <c r="AV6" s="688" t="s">
        <v>382</v>
      </c>
      <c r="AW6" s="688"/>
      <c r="AX6" s="688"/>
      <c r="AY6" s="688"/>
      <c r="AZ6" s="688"/>
      <c r="BA6" s="688"/>
      <c r="BB6" s="688"/>
      <c r="BC6" s="688"/>
      <c r="BD6" s="688"/>
      <c r="BE6" s="688"/>
      <c r="BF6" s="729" t="s">
        <v>11</v>
      </c>
      <c r="BG6" s="729"/>
      <c r="BH6" s="729"/>
      <c r="BI6" s="745" t="s">
        <v>12</v>
      </c>
      <c r="BK6" s="683" t="s">
        <v>4</v>
      </c>
      <c r="BL6" s="754" t="s">
        <v>169</v>
      </c>
      <c r="BM6" s="754"/>
      <c r="BN6" s="754"/>
      <c r="BO6" s="754"/>
      <c r="BP6" s="754"/>
      <c r="BQ6" s="753" t="s">
        <v>213</v>
      </c>
    </row>
    <row r="7" spans="1:69" s="36" customFormat="1" ht="35.25" customHeight="1">
      <c r="A7" s="760"/>
      <c r="B7" s="306" t="s">
        <v>14</v>
      </c>
      <c r="C7" s="306" t="s">
        <v>487</v>
      </c>
      <c r="D7" s="306" t="s">
        <v>15</v>
      </c>
      <c r="E7" s="306" t="s">
        <v>14</v>
      </c>
      <c r="F7" s="306" t="s">
        <v>15</v>
      </c>
      <c r="G7" s="306" t="s">
        <v>14</v>
      </c>
      <c r="H7" s="306" t="s">
        <v>15</v>
      </c>
      <c r="I7" s="306" t="s">
        <v>14</v>
      </c>
      <c r="J7" s="306" t="s">
        <v>15</v>
      </c>
      <c r="K7" s="306" t="s">
        <v>14</v>
      </c>
      <c r="L7" s="306" t="s">
        <v>15</v>
      </c>
      <c r="M7" s="306" t="s">
        <v>14</v>
      </c>
      <c r="N7" s="306" t="s">
        <v>15</v>
      </c>
      <c r="O7" s="306" t="s">
        <v>14</v>
      </c>
      <c r="P7" s="306" t="s">
        <v>15</v>
      </c>
      <c r="Q7" s="306" t="s">
        <v>14</v>
      </c>
      <c r="R7" s="306" t="s">
        <v>15</v>
      </c>
      <c r="S7" s="306" t="s">
        <v>14</v>
      </c>
      <c r="T7" s="306" t="s">
        <v>15</v>
      </c>
      <c r="U7" s="306" t="s">
        <v>14</v>
      </c>
      <c r="V7" s="307" t="s">
        <v>15</v>
      </c>
      <c r="X7" s="760"/>
      <c r="Y7" s="306" t="s">
        <v>14</v>
      </c>
      <c r="Z7" s="306"/>
      <c r="AA7" s="306" t="s">
        <v>15</v>
      </c>
      <c r="AB7" s="306" t="s">
        <v>14</v>
      </c>
      <c r="AC7" s="306" t="s">
        <v>15</v>
      </c>
      <c r="AD7" s="306" t="s">
        <v>14</v>
      </c>
      <c r="AE7" s="306" t="s">
        <v>15</v>
      </c>
      <c r="AF7" s="306" t="s">
        <v>14</v>
      </c>
      <c r="AG7" s="338" t="s">
        <v>15</v>
      </c>
      <c r="AH7" s="306" t="s">
        <v>14</v>
      </c>
      <c r="AI7" s="306" t="s">
        <v>15</v>
      </c>
      <c r="AJ7" s="306" t="s">
        <v>14</v>
      </c>
      <c r="AK7" s="306" t="s">
        <v>15</v>
      </c>
      <c r="AL7" s="306" t="s">
        <v>14</v>
      </c>
      <c r="AM7" s="306" t="s">
        <v>15</v>
      </c>
      <c r="AN7" s="306" t="s">
        <v>14</v>
      </c>
      <c r="AO7" s="306" t="s">
        <v>15</v>
      </c>
      <c r="AP7" s="306" t="s">
        <v>14</v>
      </c>
      <c r="AQ7" s="306" t="s">
        <v>15</v>
      </c>
      <c r="AR7" s="306" t="s">
        <v>14</v>
      </c>
      <c r="AS7" s="307" t="s">
        <v>15</v>
      </c>
      <c r="AU7" s="755"/>
      <c r="AV7" s="487" t="s">
        <v>156</v>
      </c>
      <c r="AW7" s="487" t="s">
        <v>161</v>
      </c>
      <c r="AX7" s="487" t="s">
        <v>162</v>
      </c>
      <c r="AY7" s="487" t="s">
        <v>163</v>
      </c>
      <c r="AZ7" s="487" t="s">
        <v>164</v>
      </c>
      <c r="BA7" s="487" t="s">
        <v>165</v>
      </c>
      <c r="BB7" s="487" t="s">
        <v>166</v>
      </c>
      <c r="BC7" s="487" t="s">
        <v>167</v>
      </c>
      <c r="BD7" s="487" t="s">
        <v>168</v>
      </c>
      <c r="BE7" s="487" t="s">
        <v>384</v>
      </c>
      <c r="BF7" s="487" t="s">
        <v>335</v>
      </c>
      <c r="BG7" s="487" t="s">
        <v>336</v>
      </c>
      <c r="BH7" s="555" t="s">
        <v>383</v>
      </c>
      <c r="BI7" s="671"/>
      <c r="BK7" s="684"/>
      <c r="BL7" s="364" t="s">
        <v>227</v>
      </c>
      <c r="BM7" s="364" t="s">
        <v>380</v>
      </c>
      <c r="BN7" s="551" t="s">
        <v>379</v>
      </c>
      <c r="BO7" s="364" t="s">
        <v>170</v>
      </c>
      <c r="BP7" s="364" t="s">
        <v>381</v>
      </c>
      <c r="BQ7" s="681"/>
    </row>
    <row r="8" spans="1:69" s="36" customFormat="1" ht="13.8">
      <c r="A8" s="171" t="s">
        <v>184</v>
      </c>
      <c r="B8" s="337">
        <f>SUM(B37:B41)</f>
        <v>3422</v>
      </c>
      <c r="C8" s="337">
        <v>1745</v>
      </c>
      <c r="D8" s="337">
        <f t="shared" ref="D8:P8" si="0">SUM(D37:D41)</f>
        <v>1677</v>
      </c>
      <c r="E8" s="337">
        <f t="shared" si="0"/>
        <v>1106</v>
      </c>
      <c r="F8" s="337">
        <f t="shared" si="0"/>
        <v>696</v>
      </c>
      <c r="G8" s="337">
        <f t="shared" si="0"/>
        <v>0</v>
      </c>
      <c r="H8" s="337">
        <f t="shared" si="0"/>
        <v>0</v>
      </c>
      <c r="I8" s="337">
        <f t="shared" si="0"/>
        <v>0</v>
      </c>
      <c r="J8" s="337">
        <f t="shared" si="0"/>
        <v>0</v>
      </c>
      <c r="K8" s="337">
        <f t="shared" si="0"/>
        <v>1500</v>
      </c>
      <c r="L8" s="337">
        <f t="shared" si="0"/>
        <v>554</v>
      </c>
      <c r="M8" s="337">
        <f t="shared" si="0"/>
        <v>839</v>
      </c>
      <c r="N8" s="337">
        <f t="shared" si="0"/>
        <v>515</v>
      </c>
      <c r="O8" s="337">
        <f t="shared" si="0"/>
        <v>137</v>
      </c>
      <c r="P8" s="337">
        <f t="shared" si="0"/>
        <v>19</v>
      </c>
      <c r="Q8" s="337">
        <f t="shared" ref="Q8:V8" si="1">SUM(Q37:Q41)</f>
        <v>670</v>
      </c>
      <c r="R8" s="337">
        <f t="shared" si="1"/>
        <v>235</v>
      </c>
      <c r="S8" s="337">
        <f t="shared" si="1"/>
        <v>28</v>
      </c>
      <c r="T8" s="337">
        <f t="shared" si="1"/>
        <v>10</v>
      </c>
      <c r="U8" s="337">
        <f t="shared" si="1"/>
        <v>7702</v>
      </c>
      <c r="V8" s="339">
        <f t="shared" si="1"/>
        <v>3706</v>
      </c>
      <c r="X8" s="472" t="s">
        <v>184</v>
      </c>
      <c r="Y8" s="337">
        <f>SUM(Y37:Y41)</f>
        <v>539</v>
      </c>
      <c r="Z8" s="337">
        <v>288</v>
      </c>
      <c r="AA8" s="337">
        <f t="shared" ref="AA8:AM8" si="2">SUM(AA37:AA41)</f>
        <v>251</v>
      </c>
      <c r="AB8" s="337">
        <f t="shared" si="2"/>
        <v>22</v>
      </c>
      <c r="AC8" s="337">
        <f t="shared" si="2"/>
        <v>13</v>
      </c>
      <c r="AD8" s="337">
        <f t="shared" si="2"/>
        <v>0</v>
      </c>
      <c r="AE8" s="337">
        <f t="shared" si="2"/>
        <v>0</v>
      </c>
      <c r="AF8" s="337">
        <f t="shared" si="2"/>
        <v>0</v>
      </c>
      <c r="AG8" s="337">
        <f t="shared" si="2"/>
        <v>0</v>
      </c>
      <c r="AH8" s="337">
        <f t="shared" si="2"/>
        <v>141</v>
      </c>
      <c r="AI8" s="337">
        <f t="shared" si="2"/>
        <v>49</v>
      </c>
      <c r="AJ8" s="337">
        <f t="shared" si="2"/>
        <v>142</v>
      </c>
      <c r="AK8" s="337">
        <f t="shared" si="2"/>
        <v>60</v>
      </c>
      <c r="AL8" s="337">
        <f t="shared" si="2"/>
        <v>22</v>
      </c>
      <c r="AM8" s="337">
        <f t="shared" si="2"/>
        <v>3</v>
      </c>
      <c r="AN8" s="337">
        <f t="shared" ref="AN8:AS8" si="3">SUM(AN37:AN41)</f>
        <v>142</v>
      </c>
      <c r="AO8" s="337">
        <f t="shared" si="3"/>
        <v>47</v>
      </c>
      <c r="AP8" s="337">
        <f t="shared" si="3"/>
        <v>3</v>
      </c>
      <c r="AQ8" s="337">
        <f t="shared" si="3"/>
        <v>0</v>
      </c>
      <c r="AR8" s="337">
        <f t="shared" si="3"/>
        <v>1011</v>
      </c>
      <c r="AS8" s="339">
        <f t="shared" si="3"/>
        <v>423</v>
      </c>
      <c r="AU8" s="472" t="s">
        <v>184</v>
      </c>
      <c r="AV8" s="337">
        <f>SUM(AV37:AV41)</f>
        <v>72</v>
      </c>
      <c r="AW8" s="337">
        <f t="shared" ref="AW8:BI8" si="4">SUM(AW37:AW41)</f>
        <v>21</v>
      </c>
      <c r="AX8" s="337">
        <f t="shared" si="4"/>
        <v>0</v>
      </c>
      <c r="AY8" s="337">
        <f t="shared" si="4"/>
        <v>0</v>
      </c>
      <c r="AZ8" s="337">
        <f t="shared" si="4"/>
        <v>28</v>
      </c>
      <c r="BA8" s="337">
        <f t="shared" si="4"/>
        <v>13</v>
      </c>
      <c r="BB8" s="337">
        <f t="shared" si="4"/>
        <v>5</v>
      </c>
      <c r="BC8" s="337">
        <f t="shared" si="4"/>
        <v>14</v>
      </c>
      <c r="BD8" s="337">
        <f>SUM(BD37:BD41)</f>
        <v>1</v>
      </c>
      <c r="BE8" s="337">
        <f t="shared" si="4"/>
        <v>154</v>
      </c>
      <c r="BF8" s="337">
        <f t="shared" si="4"/>
        <v>103</v>
      </c>
      <c r="BG8" s="337">
        <f t="shared" si="4"/>
        <v>43</v>
      </c>
      <c r="BH8" s="337">
        <f>SUM(BH37:BH41)</f>
        <v>146</v>
      </c>
      <c r="BI8" s="339">
        <f t="shared" si="4"/>
        <v>14</v>
      </c>
      <c r="BK8" s="171" t="s">
        <v>184</v>
      </c>
      <c r="BL8" s="130">
        <f t="shared" ref="BL8:BQ8" si="5">SUM(BL37:BL41)</f>
        <v>135</v>
      </c>
      <c r="BM8" s="130">
        <f t="shared" si="5"/>
        <v>42</v>
      </c>
      <c r="BN8" s="130">
        <f t="shared" si="5"/>
        <v>0</v>
      </c>
      <c r="BO8" s="130">
        <f t="shared" si="5"/>
        <v>59</v>
      </c>
      <c r="BP8" s="130">
        <f t="shared" si="5"/>
        <v>236</v>
      </c>
      <c r="BQ8" s="131">
        <f t="shared" si="5"/>
        <v>90</v>
      </c>
    </row>
    <row r="9" spans="1:69" s="36" customFormat="1" ht="13.8">
      <c r="A9" s="171" t="s">
        <v>18</v>
      </c>
      <c r="B9" s="337">
        <f>SUM(B43:B46)</f>
        <v>2524</v>
      </c>
      <c r="C9" s="337">
        <v>1262</v>
      </c>
      <c r="D9" s="337">
        <f t="shared" ref="D9:P9" si="6">SUM(D43:D46)</f>
        <v>1262</v>
      </c>
      <c r="E9" s="337">
        <f t="shared" si="6"/>
        <v>858</v>
      </c>
      <c r="F9" s="337">
        <f t="shared" si="6"/>
        <v>490</v>
      </c>
      <c r="G9" s="337">
        <f t="shared" si="6"/>
        <v>26</v>
      </c>
      <c r="H9" s="337">
        <f t="shared" si="6"/>
        <v>7</v>
      </c>
      <c r="I9" s="337">
        <f t="shared" si="6"/>
        <v>64</v>
      </c>
      <c r="J9" s="337">
        <f t="shared" si="6"/>
        <v>25</v>
      </c>
      <c r="K9" s="337">
        <f t="shared" si="6"/>
        <v>922</v>
      </c>
      <c r="L9" s="337">
        <f t="shared" si="6"/>
        <v>393</v>
      </c>
      <c r="M9" s="337">
        <f t="shared" si="6"/>
        <v>561</v>
      </c>
      <c r="N9" s="337">
        <f t="shared" si="6"/>
        <v>306</v>
      </c>
      <c r="O9" s="337">
        <f t="shared" si="6"/>
        <v>105</v>
      </c>
      <c r="P9" s="337">
        <f t="shared" si="6"/>
        <v>28</v>
      </c>
      <c r="Q9" s="337">
        <f t="shared" ref="Q9:V9" si="7">SUM(Q43:Q46)</f>
        <v>489</v>
      </c>
      <c r="R9" s="337">
        <f t="shared" si="7"/>
        <v>208</v>
      </c>
      <c r="S9" s="337">
        <f t="shared" si="7"/>
        <v>0</v>
      </c>
      <c r="T9" s="337">
        <f t="shared" si="7"/>
        <v>0</v>
      </c>
      <c r="U9" s="337">
        <f t="shared" si="7"/>
        <v>5549</v>
      </c>
      <c r="V9" s="339">
        <f t="shared" si="7"/>
        <v>2719</v>
      </c>
      <c r="X9" s="472" t="s">
        <v>18</v>
      </c>
      <c r="Y9" s="337">
        <f>SUM(Y43:Y46)</f>
        <v>322</v>
      </c>
      <c r="Z9" s="337">
        <v>162</v>
      </c>
      <c r="AA9" s="337">
        <f t="shared" ref="AA9:AM9" si="8">SUM(AA43:AA46)</f>
        <v>160</v>
      </c>
      <c r="AB9" s="337">
        <f t="shared" si="8"/>
        <v>45</v>
      </c>
      <c r="AC9" s="337">
        <f t="shared" si="8"/>
        <v>23</v>
      </c>
      <c r="AD9" s="337">
        <f t="shared" si="8"/>
        <v>0</v>
      </c>
      <c r="AE9" s="337">
        <f t="shared" si="8"/>
        <v>0</v>
      </c>
      <c r="AF9" s="337">
        <f t="shared" si="8"/>
        <v>3</v>
      </c>
      <c r="AG9" s="337">
        <f t="shared" si="8"/>
        <v>2</v>
      </c>
      <c r="AH9" s="337">
        <f t="shared" si="8"/>
        <v>76</v>
      </c>
      <c r="AI9" s="337">
        <f t="shared" si="8"/>
        <v>26</v>
      </c>
      <c r="AJ9" s="337">
        <f t="shared" si="8"/>
        <v>93</v>
      </c>
      <c r="AK9" s="337">
        <f t="shared" si="8"/>
        <v>47</v>
      </c>
      <c r="AL9" s="337">
        <f t="shared" si="8"/>
        <v>32</v>
      </c>
      <c r="AM9" s="337">
        <f t="shared" si="8"/>
        <v>5</v>
      </c>
      <c r="AN9" s="337">
        <f t="shared" ref="AN9:AS9" si="9">SUM(AN43:AN46)</f>
        <v>160</v>
      </c>
      <c r="AO9" s="337">
        <f t="shared" si="9"/>
        <v>66</v>
      </c>
      <c r="AP9" s="337">
        <f t="shared" si="9"/>
        <v>0</v>
      </c>
      <c r="AQ9" s="337">
        <f t="shared" si="9"/>
        <v>0</v>
      </c>
      <c r="AR9" s="337">
        <f t="shared" si="9"/>
        <v>731</v>
      </c>
      <c r="AS9" s="339">
        <f t="shared" si="9"/>
        <v>329</v>
      </c>
      <c r="AU9" s="472" t="s">
        <v>18</v>
      </c>
      <c r="AV9" s="337">
        <f>SUM(AV43:AV46)</f>
        <v>52</v>
      </c>
      <c r="AW9" s="337">
        <f t="shared" ref="AW9:BI9" si="10">SUM(AW43:AW46)</f>
        <v>22</v>
      </c>
      <c r="AX9" s="337">
        <f t="shared" si="10"/>
        <v>1</v>
      </c>
      <c r="AY9" s="337">
        <f t="shared" si="10"/>
        <v>1</v>
      </c>
      <c r="AZ9" s="337">
        <f t="shared" si="10"/>
        <v>27</v>
      </c>
      <c r="BA9" s="337">
        <f t="shared" si="10"/>
        <v>12</v>
      </c>
      <c r="BB9" s="337">
        <f t="shared" si="10"/>
        <v>4</v>
      </c>
      <c r="BC9" s="337">
        <f t="shared" si="10"/>
        <v>13</v>
      </c>
      <c r="BD9" s="337">
        <f>SUM(BD43:BD46)</f>
        <v>0</v>
      </c>
      <c r="BE9" s="337">
        <f t="shared" si="10"/>
        <v>132</v>
      </c>
      <c r="BF9" s="337">
        <f t="shared" si="10"/>
        <v>84</v>
      </c>
      <c r="BG9" s="337">
        <f t="shared" si="10"/>
        <v>47</v>
      </c>
      <c r="BH9" s="337">
        <f>SUM(BH43:BH46)</f>
        <v>131</v>
      </c>
      <c r="BI9" s="339">
        <f t="shared" si="10"/>
        <v>18</v>
      </c>
      <c r="BK9" s="171" t="s">
        <v>18</v>
      </c>
      <c r="BL9" s="130">
        <f t="shared" ref="BL9:BQ9" si="11">SUM(BL43:BL46)</f>
        <v>117</v>
      </c>
      <c r="BM9" s="130">
        <f t="shared" si="11"/>
        <v>34</v>
      </c>
      <c r="BN9" s="130">
        <f t="shared" si="11"/>
        <v>0</v>
      </c>
      <c r="BO9" s="130">
        <f t="shared" si="11"/>
        <v>33</v>
      </c>
      <c r="BP9" s="130">
        <f t="shared" si="11"/>
        <v>184</v>
      </c>
      <c r="BQ9" s="131">
        <f t="shared" si="11"/>
        <v>87</v>
      </c>
    </row>
    <row r="10" spans="1:69" s="36" customFormat="1" ht="13.8">
      <c r="A10" s="171" t="s">
        <v>19</v>
      </c>
      <c r="B10" s="337">
        <f>SUM(B48:B55)</f>
        <v>8803</v>
      </c>
      <c r="C10" s="337">
        <v>4177</v>
      </c>
      <c r="D10" s="337">
        <f t="shared" ref="D10:P10" si="12">SUM(D48:D55)</f>
        <v>4626</v>
      </c>
      <c r="E10" s="337">
        <f t="shared" si="12"/>
        <v>3576</v>
      </c>
      <c r="F10" s="337">
        <f t="shared" si="12"/>
        <v>2281</v>
      </c>
      <c r="G10" s="337">
        <f t="shared" si="12"/>
        <v>226</v>
      </c>
      <c r="H10" s="337">
        <f t="shared" si="12"/>
        <v>98</v>
      </c>
      <c r="I10" s="337">
        <f t="shared" si="12"/>
        <v>94</v>
      </c>
      <c r="J10" s="337">
        <f t="shared" si="12"/>
        <v>57</v>
      </c>
      <c r="K10" s="337">
        <f t="shared" si="12"/>
        <v>4138</v>
      </c>
      <c r="L10" s="337">
        <f t="shared" si="12"/>
        <v>1815</v>
      </c>
      <c r="M10" s="337">
        <f t="shared" si="12"/>
        <v>2659</v>
      </c>
      <c r="N10" s="337">
        <f t="shared" si="12"/>
        <v>1566</v>
      </c>
      <c r="O10" s="337">
        <f t="shared" si="12"/>
        <v>1195</v>
      </c>
      <c r="P10" s="337">
        <f t="shared" si="12"/>
        <v>453</v>
      </c>
      <c r="Q10" s="337">
        <f t="shared" ref="Q10:V10" si="13">SUM(Q48:Q55)</f>
        <v>2357</v>
      </c>
      <c r="R10" s="337">
        <f t="shared" si="13"/>
        <v>1111</v>
      </c>
      <c r="S10" s="337">
        <f t="shared" si="13"/>
        <v>0</v>
      </c>
      <c r="T10" s="337">
        <f t="shared" si="13"/>
        <v>0</v>
      </c>
      <c r="U10" s="337">
        <f t="shared" si="13"/>
        <v>23048</v>
      </c>
      <c r="V10" s="339">
        <f t="shared" si="13"/>
        <v>12007</v>
      </c>
      <c r="X10" s="472" t="s">
        <v>19</v>
      </c>
      <c r="Y10" s="337">
        <f>SUM(Y48:Y55)</f>
        <v>884</v>
      </c>
      <c r="Z10" s="337">
        <v>444</v>
      </c>
      <c r="AA10" s="337">
        <f t="shared" ref="AA10:AM10" si="14">SUM(AA48:AA55)</f>
        <v>440</v>
      </c>
      <c r="AB10" s="337">
        <f t="shared" si="14"/>
        <v>121</v>
      </c>
      <c r="AC10" s="337">
        <f t="shared" si="14"/>
        <v>66</v>
      </c>
      <c r="AD10" s="337">
        <f t="shared" si="14"/>
        <v>0</v>
      </c>
      <c r="AE10" s="337">
        <f t="shared" si="14"/>
        <v>0</v>
      </c>
      <c r="AF10" s="337">
        <f t="shared" si="14"/>
        <v>0</v>
      </c>
      <c r="AG10" s="337">
        <f t="shared" si="14"/>
        <v>0</v>
      </c>
      <c r="AH10" s="337">
        <f t="shared" si="14"/>
        <v>227</v>
      </c>
      <c r="AI10" s="337">
        <f t="shared" si="14"/>
        <v>63</v>
      </c>
      <c r="AJ10" s="337">
        <f t="shared" si="14"/>
        <v>420</v>
      </c>
      <c r="AK10" s="337">
        <f t="shared" si="14"/>
        <v>220</v>
      </c>
      <c r="AL10" s="337">
        <f t="shared" si="14"/>
        <v>292</v>
      </c>
      <c r="AM10" s="337">
        <f t="shared" si="14"/>
        <v>84</v>
      </c>
      <c r="AN10" s="337">
        <f t="shared" ref="AN10:AS10" si="15">SUM(AN48:AN55)</f>
        <v>538</v>
      </c>
      <c r="AO10" s="337">
        <f t="shared" si="15"/>
        <v>221</v>
      </c>
      <c r="AP10" s="337">
        <f t="shared" si="15"/>
        <v>0</v>
      </c>
      <c r="AQ10" s="337">
        <f t="shared" si="15"/>
        <v>0</v>
      </c>
      <c r="AR10" s="337">
        <f t="shared" si="15"/>
        <v>2482</v>
      </c>
      <c r="AS10" s="339">
        <f t="shared" si="15"/>
        <v>1094</v>
      </c>
      <c r="AU10" s="472" t="s">
        <v>19</v>
      </c>
      <c r="AV10" s="337">
        <f>SUM(AV48:AV55)</f>
        <v>185</v>
      </c>
      <c r="AW10" s="337">
        <f t="shared" ref="AW10:BI10" si="16">SUM(AW48:AW55)</f>
        <v>75</v>
      </c>
      <c r="AX10" s="337">
        <f t="shared" si="16"/>
        <v>11</v>
      </c>
      <c r="AY10" s="337">
        <f t="shared" si="16"/>
        <v>1</v>
      </c>
      <c r="AZ10" s="337">
        <f t="shared" si="16"/>
        <v>85</v>
      </c>
      <c r="BA10" s="337">
        <f t="shared" si="16"/>
        <v>52</v>
      </c>
      <c r="BB10" s="337">
        <f t="shared" si="16"/>
        <v>33</v>
      </c>
      <c r="BC10" s="337">
        <f t="shared" si="16"/>
        <v>53</v>
      </c>
      <c r="BD10" s="337">
        <f>SUM(BD48:BD55)</f>
        <v>0</v>
      </c>
      <c r="BE10" s="337">
        <f t="shared" si="16"/>
        <v>495</v>
      </c>
      <c r="BF10" s="337">
        <f t="shared" si="16"/>
        <v>481</v>
      </c>
      <c r="BG10" s="337">
        <f t="shared" si="16"/>
        <v>119</v>
      </c>
      <c r="BH10" s="337">
        <f>SUM(BH48:BH55)</f>
        <v>600</v>
      </c>
      <c r="BI10" s="339">
        <f t="shared" si="16"/>
        <v>41</v>
      </c>
      <c r="BK10" s="171" t="s">
        <v>19</v>
      </c>
      <c r="BL10" s="130">
        <f t="shared" ref="BL10:BQ10" si="17">SUM(BL48:BL55)</f>
        <v>854</v>
      </c>
      <c r="BM10" s="130">
        <f t="shared" si="17"/>
        <v>77</v>
      </c>
      <c r="BN10" s="130">
        <f t="shared" si="17"/>
        <v>0</v>
      </c>
      <c r="BO10" s="130">
        <f t="shared" si="17"/>
        <v>81</v>
      </c>
      <c r="BP10" s="130">
        <f t="shared" si="17"/>
        <v>1012</v>
      </c>
      <c r="BQ10" s="131">
        <f t="shared" si="17"/>
        <v>997</v>
      </c>
    </row>
    <row r="11" spans="1:69" s="36" customFormat="1" ht="13.8">
      <c r="A11" s="171" t="s">
        <v>20</v>
      </c>
      <c r="B11" s="337">
        <f>SUM(B57:B62)</f>
        <v>2518</v>
      </c>
      <c r="C11" s="337">
        <v>1490</v>
      </c>
      <c r="D11" s="337">
        <f t="shared" ref="D11:P11" si="18">SUM(D57:D62)</f>
        <v>1028</v>
      </c>
      <c r="E11" s="337">
        <f t="shared" si="18"/>
        <v>947</v>
      </c>
      <c r="F11" s="337">
        <f t="shared" si="18"/>
        <v>503</v>
      </c>
      <c r="G11" s="337">
        <f t="shared" si="18"/>
        <v>0</v>
      </c>
      <c r="H11" s="337">
        <f t="shared" si="18"/>
        <v>0</v>
      </c>
      <c r="I11" s="337">
        <f t="shared" si="18"/>
        <v>0</v>
      </c>
      <c r="J11" s="337">
        <f t="shared" si="18"/>
        <v>0</v>
      </c>
      <c r="K11" s="337">
        <f t="shared" si="18"/>
        <v>742</v>
      </c>
      <c r="L11" s="337">
        <f t="shared" si="18"/>
        <v>177</v>
      </c>
      <c r="M11" s="337">
        <f t="shared" si="18"/>
        <v>701</v>
      </c>
      <c r="N11" s="337">
        <f t="shared" si="18"/>
        <v>347</v>
      </c>
      <c r="O11" s="337">
        <f t="shared" si="18"/>
        <v>28</v>
      </c>
      <c r="P11" s="337">
        <f t="shared" si="18"/>
        <v>0</v>
      </c>
      <c r="Q11" s="337">
        <f t="shared" ref="Q11:V11" si="19">SUM(Q57:Q62)</f>
        <v>299</v>
      </c>
      <c r="R11" s="337">
        <f t="shared" si="19"/>
        <v>75</v>
      </c>
      <c r="S11" s="337">
        <f t="shared" si="19"/>
        <v>0</v>
      </c>
      <c r="T11" s="337">
        <f t="shared" si="19"/>
        <v>0</v>
      </c>
      <c r="U11" s="337">
        <f t="shared" si="19"/>
        <v>5235</v>
      </c>
      <c r="V11" s="339">
        <f t="shared" si="19"/>
        <v>2130</v>
      </c>
      <c r="X11" s="472" t="s">
        <v>20</v>
      </c>
      <c r="Y11" s="337">
        <f>SUM(Y57:Y62)</f>
        <v>359</v>
      </c>
      <c r="Z11" s="337">
        <v>211</v>
      </c>
      <c r="AA11" s="337">
        <f t="shared" ref="AA11:AM11" si="20">SUM(AA57:AA62)</f>
        <v>148</v>
      </c>
      <c r="AB11" s="337">
        <f t="shared" si="20"/>
        <v>57</v>
      </c>
      <c r="AC11" s="337">
        <f t="shared" si="20"/>
        <v>26</v>
      </c>
      <c r="AD11" s="337">
        <f t="shared" si="20"/>
        <v>0</v>
      </c>
      <c r="AE11" s="337">
        <f t="shared" si="20"/>
        <v>0</v>
      </c>
      <c r="AF11" s="337">
        <f t="shared" si="20"/>
        <v>0</v>
      </c>
      <c r="AG11" s="337">
        <f t="shared" si="20"/>
        <v>0</v>
      </c>
      <c r="AH11" s="337">
        <f t="shared" si="20"/>
        <v>49</v>
      </c>
      <c r="AI11" s="337">
        <f t="shared" si="20"/>
        <v>9</v>
      </c>
      <c r="AJ11" s="337">
        <f t="shared" si="20"/>
        <v>93</v>
      </c>
      <c r="AK11" s="337">
        <f t="shared" si="20"/>
        <v>39</v>
      </c>
      <c r="AL11" s="337">
        <f t="shared" si="20"/>
        <v>1</v>
      </c>
      <c r="AM11" s="337">
        <f t="shared" si="20"/>
        <v>0</v>
      </c>
      <c r="AN11" s="337">
        <f t="shared" ref="AN11:AS11" si="21">SUM(AN57:AN62)</f>
        <v>61</v>
      </c>
      <c r="AO11" s="337">
        <f t="shared" si="21"/>
        <v>14</v>
      </c>
      <c r="AP11" s="337">
        <f t="shared" si="21"/>
        <v>0</v>
      </c>
      <c r="AQ11" s="337">
        <f t="shared" si="21"/>
        <v>0</v>
      </c>
      <c r="AR11" s="337">
        <f t="shared" si="21"/>
        <v>620</v>
      </c>
      <c r="AS11" s="339">
        <f t="shared" si="21"/>
        <v>236</v>
      </c>
      <c r="AU11" s="472" t="s">
        <v>20</v>
      </c>
      <c r="AV11" s="337">
        <f>SUM(AV57:AV62)</f>
        <v>42</v>
      </c>
      <c r="AW11" s="337">
        <f t="shared" ref="AW11:BI11" si="22">SUM(AW57:AW62)</f>
        <v>14</v>
      </c>
      <c r="AX11" s="337">
        <f t="shared" si="22"/>
        <v>0</v>
      </c>
      <c r="AY11" s="337">
        <f t="shared" si="22"/>
        <v>0</v>
      </c>
      <c r="AZ11" s="337">
        <f t="shared" si="22"/>
        <v>14</v>
      </c>
      <c r="BA11" s="337">
        <f t="shared" si="22"/>
        <v>10</v>
      </c>
      <c r="BB11" s="337">
        <f t="shared" si="22"/>
        <v>3</v>
      </c>
      <c r="BC11" s="337">
        <f t="shared" si="22"/>
        <v>8</v>
      </c>
      <c r="BD11" s="337">
        <f>SUM(BD57:BD62)</f>
        <v>0</v>
      </c>
      <c r="BE11" s="337">
        <f t="shared" si="22"/>
        <v>91</v>
      </c>
      <c r="BF11" s="337">
        <f t="shared" si="22"/>
        <v>75</v>
      </c>
      <c r="BG11" s="337">
        <f t="shared" si="22"/>
        <v>23</v>
      </c>
      <c r="BH11" s="337">
        <f>SUM(BH57:BH62)</f>
        <v>98</v>
      </c>
      <c r="BI11" s="339">
        <f t="shared" si="22"/>
        <v>12</v>
      </c>
      <c r="BK11" s="171" t="s">
        <v>20</v>
      </c>
      <c r="BL11" s="130">
        <f t="shared" ref="BL11:BQ11" si="23">SUM(BL57:BL62)</f>
        <v>65</v>
      </c>
      <c r="BM11" s="130">
        <f t="shared" si="23"/>
        <v>19</v>
      </c>
      <c r="BN11" s="130">
        <f t="shared" si="23"/>
        <v>0</v>
      </c>
      <c r="BO11" s="130">
        <f t="shared" si="23"/>
        <v>41</v>
      </c>
      <c r="BP11" s="130">
        <f t="shared" si="23"/>
        <v>125</v>
      </c>
      <c r="BQ11" s="131">
        <f t="shared" si="23"/>
        <v>67</v>
      </c>
    </row>
    <row r="12" spans="1:69" s="36" customFormat="1" ht="13.8">
      <c r="A12" s="171" t="s">
        <v>21</v>
      </c>
      <c r="B12" s="337">
        <f>SUM(B64:B67)</f>
        <v>922</v>
      </c>
      <c r="C12" s="337">
        <v>532</v>
      </c>
      <c r="D12" s="337">
        <f t="shared" ref="D12:P12" si="24">SUM(D64:D67)</f>
        <v>390</v>
      </c>
      <c r="E12" s="337">
        <f t="shared" si="24"/>
        <v>234</v>
      </c>
      <c r="F12" s="337">
        <f t="shared" si="24"/>
        <v>102</v>
      </c>
      <c r="G12" s="337">
        <f t="shared" si="24"/>
        <v>0</v>
      </c>
      <c r="H12" s="337">
        <f t="shared" si="24"/>
        <v>0</v>
      </c>
      <c r="I12" s="337">
        <f t="shared" si="24"/>
        <v>0</v>
      </c>
      <c r="J12" s="337">
        <f t="shared" si="24"/>
        <v>0</v>
      </c>
      <c r="K12" s="337">
        <f t="shared" si="24"/>
        <v>109</v>
      </c>
      <c r="L12" s="337">
        <f t="shared" si="24"/>
        <v>40</v>
      </c>
      <c r="M12" s="337">
        <f t="shared" si="24"/>
        <v>280</v>
      </c>
      <c r="N12" s="337">
        <f t="shared" si="24"/>
        <v>145</v>
      </c>
      <c r="O12" s="337">
        <f t="shared" si="24"/>
        <v>0</v>
      </c>
      <c r="P12" s="337">
        <f t="shared" si="24"/>
        <v>0</v>
      </c>
      <c r="Q12" s="337">
        <f t="shared" ref="Q12:V12" si="25">SUM(Q64:Q67)</f>
        <v>48</v>
      </c>
      <c r="R12" s="337">
        <f t="shared" si="25"/>
        <v>20</v>
      </c>
      <c r="S12" s="337">
        <f t="shared" si="25"/>
        <v>31</v>
      </c>
      <c r="T12" s="337">
        <f t="shared" si="25"/>
        <v>2</v>
      </c>
      <c r="U12" s="337">
        <f t="shared" si="25"/>
        <v>1624</v>
      </c>
      <c r="V12" s="339">
        <f t="shared" si="25"/>
        <v>699</v>
      </c>
      <c r="X12" s="472" t="s">
        <v>21</v>
      </c>
      <c r="Y12" s="337">
        <f>SUM(Y64:Y67)</f>
        <v>309</v>
      </c>
      <c r="Z12" s="337">
        <v>162</v>
      </c>
      <c r="AA12" s="337">
        <f t="shared" ref="AA12:AM12" si="26">SUM(AA64:AA67)</f>
        <v>147</v>
      </c>
      <c r="AB12" s="337">
        <f t="shared" si="26"/>
        <v>22</v>
      </c>
      <c r="AC12" s="337">
        <f t="shared" si="26"/>
        <v>11</v>
      </c>
      <c r="AD12" s="337">
        <f t="shared" si="26"/>
        <v>0</v>
      </c>
      <c r="AE12" s="337">
        <f t="shared" si="26"/>
        <v>0</v>
      </c>
      <c r="AF12" s="337">
        <f t="shared" si="26"/>
        <v>0</v>
      </c>
      <c r="AG12" s="337">
        <f t="shared" si="26"/>
        <v>0</v>
      </c>
      <c r="AH12" s="337">
        <f t="shared" si="26"/>
        <v>11</v>
      </c>
      <c r="AI12" s="337">
        <f t="shared" si="26"/>
        <v>6</v>
      </c>
      <c r="AJ12" s="337">
        <f t="shared" si="26"/>
        <v>60</v>
      </c>
      <c r="AK12" s="337">
        <f t="shared" si="26"/>
        <v>32</v>
      </c>
      <c r="AL12" s="337">
        <f t="shared" si="26"/>
        <v>0</v>
      </c>
      <c r="AM12" s="337">
        <f t="shared" si="26"/>
        <v>0</v>
      </c>
      <c r="AN12" s="337">
        <f t="shared" ref="AN12:AS12" si="27">SUM(AN64:AN67)</f>
        <v>31</v>
      </c>
      <c r="AO12" s="337">
        <f t="shared" si="27"/>
        <v>8</v>
      </c>
      <c r="AP12" s="337">
        <f t="shared" si="27"/>
        <v>0</v>
      </c>
      <c r="AQ12" s="337">
        <f t="shared" si="27"/>
        <v>0</v>
      </c>
      <c r="AR12" s="337">
        <f t="shared" si="27"/>
        <v>433</v>
      </c>
      <c r="AS12" s="339">
        <f t="shared" si="27"/>
        <v>204</v>
      </c>
      <c r="AU12" s="472" t="s">
        <v>21</v>
      </c>
      <c r="AV12" s="337">
        <f>SUM(AV64:AV67)</f>
        <v>13</v>
      </c>
      <c r="AW12" s="337">
        <f t="shared" ref="AW12:BI12" si="28">SUM(AW64:AW67)</f>
        <v>5</v>
      </c>
      <c r="AX12" s="337">
        <f t="shared" si="28"/>
        <v>0</v>
      </c>
      <c r="AY12" s="337">
        <f t="shared" si="28"/>
        <v>0</v>
      </c>
      <c r="AZ12" s="337">
        <f t="shared" si="28"/>
        <v>3</v>
      </c>
      <c r="BA12" s="337">
        <f t="shared" si="28"/>
        <v>5</v>
      </c>
      <c r="BB12" s="337">
        <f t="shared" si="28"/>
        <v>0</v>
      </c>
      <c r="BC12" s="337">
        <f t="shared" si="28"/>
        <v>1</v>
      </c>
      <c r="BD12" s="337">
        <f>SUM(BD64:BD67)</f>
        <v>1</v>
      </c>
      <c r="BE12" s="337">
        <f t="shared" si="28"/>
        <v>28</v>
      </c>
      <c r="BF12" s="337">
        <f t="shared" si="28"/>
        <v>24</v>
      </c>
      <c r="BG12" s="337">
        <f t="shared" si="28"/>
        <v>3</v>
      </c>
      <c r="BH12" s="337">
        <f>SUM(BH64:BH67)</f>
        <v>27</v>
      </c>
      <c r="BI12" s="339">
        <f t="shared" si="28"/>
        <v>5</v>
      </c>
      <c r="BK12" s="171" t="s">
        <v>21</v>
      </c>
      <c r="BL12" s="130">
        <f t="shared" ref="BL12:BQ12" si="29">SUM(BL64:BL67)</f>
        <v>22</v>
      </c>
      <c r="BM12" s="130">
        <f t="shared" si="29"/>
        <v>7</v>
      </c>
      <c r="BN12" s="130">
        <f t="shared" si="29"/>
        <v>0</v>
      </c>
      <c r="BO12" s="130">
        <f t="shared" si="29"/>
        <v>14</v>
      </c>
      <c r="BP12" s="130">
        <f t="shared" si="29"/>
        <v>43</v>
      </c>
      <c r="BQ12" s="131">
        <f t="shared" si="29"/>
        <v>43</v>
      </c>
    </row>
    <row r="13" spans="1:69" s="36" customFormat="1" ht="13.8">
      <c r="A13" s="171" t="s">
        <v>22</v>
      </c>
      <c r="B13" s="337">
        <f>SUM(B74:B76)</f>
        <v>881</v>
      </c>
      <c r="C13" s="337">
        <v>503</v>
      </c>
      <c r="D13" s="337">
        <f t="shared" ref="D13:P13" si="30">SUM(D74:D76)</f>
        <v>378</v>
      </c>
      <c r="E13" s="337">
        <f t="shared" si="30"/>
        <v>457</v>
      </c>
      <c r="F13" s="337">
        <f t="shared" si="30"/>
        <v>265</v>
      </c>
      <c r="G13" s="337">
        <f t="shared" si="30"/>
        <v>0</v>
      </c>
      <c r="H13" s="337">
        <f t="shared" si="30"/>
        <v>0</v>
      </c>
      <c r="I13" s="337">
        <f t="shared" si="30"/>
        <v>0</v>
      </c>
      <c r="J13" s="337">
        <f t="shared" si="30"/>
        <v>0</v>
      </c>
      <c r="K13" s="337">
        <f t="shared" si="30"/>
        <v>326</v>
      </c>
      <c r="L13" s="337">
        <f t="shared" si="30"/>
        <v>109</v>
      </c>
      <c r="M13" s="337">
        <f t="shared" si="30"/>
        <v>341</v>
      </c>
      <c r="N13" s="337">
        <f t="shared" si="30"/>
        <v>162</v>
      </c>
      <c r="O13" s="337">
        <f t="shared" si="30"/>
        <v>27</v>
      </c>
      <c r="P13" s="337">
        <f t="shared" si="30"/>
        <v>8</v>
      </c>
      <c r="Q13" s="337">
        <f t="shared" ref="Q13:V13" si="31">SUM(Q74:Q76)</f>
        <v>117</v>
      </c>
      <c r="R13" s="337">
        <f t="shared" si="31"/>
        <v>33</v>
      </c>
      <c r="S13" s="337">
        <f t="shared" si="31"/>
        <v>0</v>
      </c>
      <c r="T13" s="337">
        <f t="shared" si="31"/>
        <v>0</v>
      </c>
      <c r="U13" s="337">
        <f t="shared" si="31"/>
        <v>2149</v>
      </c>
      <c r="V13" s="339">
        <f t="shared" si="31"/>
        <v>955</v>
      </c>
      <c r="X13" s="472" t="s">
        <v>22</v>
      </c>
      <c r="Y13" s="337">
        <f>SUM(Y74:Y76)</f>
        <v>72</v>
      </c>
      <c r="Z13" s="337">
        <v>50</v>
      </c>
      <c r="AA13" s="337">
        <f t="shared" ref="AA13:AM13" si="32">SUM(AA74:AA76)</f>
        <v>22</v>
      </c>
      <c r="AB13" s="337">
        <f t="shared" si="32"/>
        <v>5</v>
      </c>
      <c r="AC13" s="337">
        <f t="shared" si="32"/>
        <v>1</v>
      </c>
      <c r="AD13" s="337">
        <f t="shared" si="32"/>
        <v>0</v>
      </c>
      <c r="AE13" s="337">
        <f t="shared" si="32"/>
        <v>0</v>
      </c>
      <c r="AF13" s="337">
        <f t="shared" si="32"/>
        <v>0</v>
      </c>
      <c r="AG13" s="337">
        <f t="shared" si="32"/>
        <v>0</v>
      </c>
      <c r="AH13" s="337">
        <f t="shared" si="32"/>
        <v>29</v>
      </c>
      <c r="AI13" s="337">
        <f t="shared" si="32"/>
        <v>8</v>
      </c>
      <c r="AJ13" s="337">
        <f t="shared" si="32"/>
        <v>63</v>
      </c>
      <c r="AK13" s="337">
        <f t="shared" si="32"/>
        <v>32</v>
      </c>
      <c r="AL13" s="337">
        <f t="shared" si="32"/>
        <v>8</v>
      </c>
      <c r="AM13" s="337">
        <f t="shared" si="32"/>
        <v>4</v>
      </c>
      <c r="AN13" s="337">
        <f t="shared" ref="AN13:AS13" si="33">SUM(AN74:AN76)</f>
        <v>29</v>
      </c>
      <c r="AO13" s="337">
        <f t="shared" si="33"/>
        <v>9</v>
      </c>
      <c r="AP13" s="337">
        <f t="shared" si="33"/>
        <v>0</v>
      </c>
      <c r="AQ13" s="337">
        <f t="shared" si="33"/>
        <v>0</v>
      </c>
      <c r="AR13" s="337">
        <f t="shared" si="33"/>
        <v>206</v>
      </c>
      <c r="AS13" s="339">
        <f t="shared" si="33"/>
        <v>76</v>
      </c>
      <c r="AU13" s="472" t="s">
        <v>22</v>
      </c>
      <c r="AV13" s="337">
        <f>SUM(AV74:AV76)</f>
        <v>15</v>
      </c>
      <c r="AW13" s="337">
        <f t="shared" ref="AW13:BI13" si="34">SUM(AW74:AW76)</f>
        <v>7</v>
      </c>
      <c r="AX13" s="337">
        <f t="shared" si="34"/>
        <v>0</v>
      </c>
      <c r="AY13" s="337">
        <f t="shared" si="34"/>
        <v>0</v>
      </c>
      <c r="AZ13" s="337">
        <f t="shared" si="34"/>
        <v>7</v>
      </c>
      <c r="BA13" s="337">
        <f t="shared" si="34"/>
        <v>6</v>
      </c>
      <c r="BB13" s="337">
        <f t="shared" si="34"/>
        <v>2</v>
      </c>
      <c r="BC13" s="337">
        <f t="shared" si="34"/>
        <v>4</v>
      </c>
      <c r="BD13" s="337">
        <f>SUM(BD74:BD76)</f>
        <v>0</v>
      </c>
      <c r="BE13" s="337">
        <f t="shared" si="34"/>
        <v>41</v>
      </c>
      <c r="BF13" s="337">
        <f t="shared" si="34"/>
        <v>34</v>
      </c>
      <c r="BG13" s="337">
        <f t="shared" si="34"/>
        <v>6</v>
      </c>
      <c r="BH13" s="337">
        <f>SUM(BH74:BH76)</f>
        <v>40</v>
      </c>
      <c r="BI13" s="339">
        <f t="shared" si="34"/>
        <v>4</v>
      </c>
      <c r="BK13" s="171" t="s">
        <v>22</v>
      </c>
      <c r="BL13" s="130">
        <f t="shared" ref="BL13:BQ13" si="35">SUM(BL74:BL76)</f>
        <v>32</v>
      </c>
      <c r="BM13" s="130">
        <f t="shared" si="35"/>
        <v>1</v>
      </c>
      <c r="BN13" s="130">
        <f t="shared" si="35"/>
        <v>0</v>
      </c>
      <c r="BO13" s="130">
        <f t="shared" si="35"/>
        <v>19</v>
      </c>
      <c r="BP13" s="130">
        <f t="shared" si="35"/>
        <v>52</v>
      </c>
      <c r="BQ13" s="131">
        <f t="shared" si="35"/>
        <v>35</v>
      </c>
    </row>
    <row r="14" spans="1:69" s="36" customFormat="1" ht="13.8">
      <c r="A14" s="171" t="s">
        <v>23</v>
      </c>
      <c r="B14" s="337">
        <f>SUM(B78:B85)</f>
        <v>2848</v>
      </c>
      <c r="C14" s="337">
        <v>1730</v>
      </c>
      <c r="D14" s="337">
        <f t="shared" ref="D14:P14" si="36">SUM(D78:D85)</f>
        <v>1118</v>
      </c>
      <c r="E14" s="337">
        <f t="shared" si="36"/>
        <v>785</v>
      </c>
      <c r="F14" s="337">
        <f t="shared" si="36"/>
        <v>387</v>
      </c>
      <c r="G14" s="337">
        <f t="shared" si="36"/>
        <v>256</v>
      </c>
      <c r="H14" s="337">
        <f t="shared" si="36"/>
        <v>136</v>
      </c>
      <c r="I14" s="337">
        <f t="shared" si="36"/>
        <v>420</v>
      </c>
      <c r="J14" s="337">
        <f t="shared" si="36"/>
        <v>168</v>
      </c>
      <c r="K14" s="337">
        <f t="shared" si="36"/>
        <v>417</v>
      </c>
      <c r="L14" s="337">
        <f t="shared" si="36"/>
        <v>158</v>
      </c>
      <c r="M14" s="337">
        <f t="shared" si="36"/>
        <v>659</v>
      </c>
      <c r="N14" s="337">
        <f t="shared" si="36"/>
        <v>281</v>
      </c>
      <c r="O14" s="337">
        <f t="shared" si="36"/>
        <v>225</v>
      </c>
      <c r="P14" s="337">
        <f t="shared" si="36"/>
        <v>95</v>
      </c>
      <c r="Q14" s="337">
        <f t="shared" ref="Q14:V14" si="37">SUM(Q78:Q85)</f>
        <v>353</v>
      </c>
      <c r="R14" s="337">
        <f t="shared" si="37"/>
        <v>158</v>
      </c>
      <c r="S14" s="337">
        <f t="shared" si="37"/>
        <v>223</v>
      </c>
      <c r="T14" s="337">
        <f t="shared" si="37"/>
        <v>131</v>
      </c>
      <c r="U14" s="337">
        <f t="shared" si="37"/>
        <v>6186</v>
      </c>
      <c r="V14" s="339">
        <f t="shared" si="37"/>
        <v>2632</v>
      </c>
      <c r="X14" s="472" t="s">
        <v>23</v>
      </c>
      <c r="Y14" s="337">
        <f>SUM(Y78:Y85)</f>
        <v>620</v>
      </c>
      <c r="Z14" s="337">
        <v>339</v>
      </c>
      <c r="AA14" s="337">
        <f t="shared" ref="AA14:AM14" si="38">SUM(AA78:AA85)</f>
        <v>281</v>
      </c>
      <c r="AB14" s="337">
        <f t="shared" si="38"/>
        <v>86</v>
      </c>
      <c r="AC14" s="337">
        <f t="shared" si="38"/>
        <v>41</v>
      </c>
      <c r="AD14" s="337">
        <f t="shared" si="38"/>
        <v>21</v>
      </c>
      <c r="AE14" s="337">
        <f t="shared" si="38"/>
        <v>7</v>
      </c>
      <c r="AF14" s="337">
        <f t="shared" si="38"/>
        <v>33</v>
      </c>
      <c r="AG14" s="337">
        <f t="shared" si="38"/>
        <v>13</v>
      </c>
      <c r="AH14" s="337">
        <f t="shared" si="38"/>
        <v>42</v>
      </c>
      <c r="AI14" s="337">
        <f t="shared" si="38"/>
        <v>19</v>
      </c>
      <c r="AJ14" s="337">
        <f t="shared" si="38"/>
        <v>145</v>
      </c>
      <c r="AK14" s="337">
        <f t="shared" si="38"/>
        <v>71</v>
      </c>
      <c r="AL14" s="337">
        <f t="shared" si="38"/>
        <v>25</v>
      </c>
      <c r="AM14" s="337">
        <f t="shared" si="38"/>
        <v>8</v>
      </c>
      <c r="AN14" s="337">
        <f t="shared" ref="AN14:AS14" si="39">SUM(AN78:AN85)</f>
        <v>57</v>
      </c>
      <c r="AO14" s="337">
        <f t="shared" si="39"/>
        <v>16</v>
      </c>
      <c r="AP14" s="337">
        <f t="shared" si="39"/>
        <v>36</v>
      </c>
      <c r="AQ14" s="337">
        <f t="shared" si="39"/>
        <v>27</v>
      </c>
      <c r="AR14" s="337">
        <f t="shared" si="39"/>
        <v>1065</v>
      </c>
      <c r="AS14" s="339">
        <f t="shared" si="39"/>
        <v>483</v>
      </c>
      <c r="AU14" s="472" t="s">
        <v>23</v>
      </c>
      <c r="AV14" s="337">
        <f>SUM(AV78:AV85)</f>
        <v>45</v>
      </c>
      <c r="AW14" s="337">
        <f t="shared" ref="AW14:BI14" si="40">SUM(AW78:AW85)</f>
        <v>16</v>
      </c>
      <c r="AX14" s="337">
        <f t="shared" si="40"/>
        <v>1</v>
      </c>
      <c r="AY14" s="337">
        <f t="shared" si="40"/>
        <v>6</v>
      </c>
      <c r="AZ14" s="337">
        <f t="shared" si="40"/>
        <v>6</v>
      </c>
      <c r="BA14" s="337">
        <f t="shared" si="40"/>
        <v>15</v>
      </c>
      <c r="BB14" s="337">
        <f t="shared" si="40"/>
        <v>2</v>
      </c>
      <c r="BC14" s="337">
        <f t="shared" si="40"/>
        <v>8</v>
      </c>
      <c r="BD14" s="337">
        <f>SUM(BD78:BD85)</f>
        <v>1</v>
      </c>
      <c r="BE14" s="337">
        <f t="shared" si="40"/>
        <v>100</v>
      </c>
      <c r="BF14" s="337">
        <f t="shared" si="40"/>
        <v>80</v>
      </c>
      <c r="BG14" s="337">
        <f t="shared" si="40"/>
        <v>11</v>
      </c>
      <c r="BH14" s="337">
        <f>SUM(BH78:BH85)</f>
        <v>91</v>
      </c>
      <c r="BI14" s="339">
        <f t="shared" si="40"/>
        <v>12</v>
      </c>
      <c r="BK14" s="171" t="s">
        <v>23</v>
      </c>
      <c r="BL14" s="130">
        <f t="shared" ref="BL14:BQ14" si="41">SUM(BL78:BL85)</f>
        <v>141</v>
      </c>
      <c r="BM14" s="130">
        <f t="shared" si="41"/>
        <v>8</v>
      </c>
      <c r="BN14" s="130">
        <f t="shared" si="41"/>
        <v>0</v>
      </c>
      <c r="BO14" s="130">
        <f t="shared" si="41"/>
        <v>36</v>
      </c>
      <c r="BP14" s="130">
        <f t="shared" si="41"/>
        <v>185</v>
      </c>
      <c r="BQ14" s="131">
        <f t="shared" si="41"/>
        <v>136</v>
      </c>
    </row>
    <row r="15" spans="1:69" s="36" customFormat="1" ht="13.8">
      <c r="A15" s="171" t="s">
        <v>24</v>
      </c>
      <c r="B15" s="337">
        <f t="shared" ref="B15:V15" si="42">SUM(B87:B90)</f>
        <v>1032</v>
      </c>
      <c r="C15" s="337">
        <v>678</v>
      </c>
      <c r="D15" s="337">
        <f t="shared" si="42"/>
        <v>354</v>
      </c>
      <c r="E15" s="337">
        <f t="shared" si="42"/>
        <v>433</v>
      </c>
      <c r="F15" s="337">
        <f t="shared" si="42"/>
        <v>183</v>
      </c>
      <c r="G15" s="337">
        <f t="shared" si="42"/>
        <v>0</v>
      </c>
      <c r="H15" s="337">
        <f t="shared" si="42"/>
        <v>0</v>
      </c>
      <c r="I15" s="337">
        <f t="shared" si="42"/>
        <v>0</v>
      </c>
      <c r="J15" s="337">
        <f t="shared" si="42"/>
        <v>0</v>
      </c>
      <c r="K15" s="337">
        <f t="shared" si="42"/>
        <v>298</v>
      </c>
      <c r="L15" s="337">
        <f t="shared" si="42"/>
        <v>66</v>
      </c>
      <c r="M15" s="337">
        <f t="shared" si="42"/>
        <v>389</v>
      </c>
      <c r="N15" s="337">
        <f t="shared" si="42"/>
        <v>156</v>
      </c>
      <c r="O15" s="337">
        <f t="shared" si="42"/>
        <v>28</v>
      </c>
      <c r="P15" s="337">
        <f t="shared" si="42"/>
        <v>4</v>
      </c>
      <c r="Q15" s="337">
        <f t="shared" si="42"/>
        <v>116</v>
      </c>
      <c r="R15" s="337">
        <f t="shared" si="42"/>
        <v>32</v>
      </c>
      <c r="S15" s="337">
        <f>SUM(S87:S90)</f>
        <v>0</v>
      </c>
      <c r="T15" s="337">
        <f>SUM(T87:T90)</f>
        <v>0</v>
      </c>
      <c r="U15" s="337">
        <f t="shared" si="42"/>
        <v>2296</v>
      </c>
      <c r="V15" s="339">
        <f t="shared" si="42"/>
        <v>795</v>
      </c>
      <c r="X15" s="472" t="s">
        <v>24</v>
      </c>
      <c r="Y15" s="337">
        <f t="shared" ref="Y15:AO15" si="43">SUM(Y87:Y90)</f>
        <v>122</v>
      </c>
      <c r="Z15" s="337">
        <v>95</v>
      </c>
      <c r="AA15" s="337">
        <f t="shared" si="43"/>
        <v>27</v>
      </c>
      <c r="AB15" s="337">
        <f t="shared" si="43"/>
        <v>31</v>
      </c>
      <c r="AC15" s="337">
        <f t="shared" si="43"/>
        <v>12</v>
      </c>
      <c r="AD15" s="337">
        <f t="shared" si="43"/>
        <v>0</v>
      </c>
      <c r="AE15" s="337">
        <f t="shared" si="43"/>
        <v>0</v>
      </c>
      <c r="AF15" s="337">
        <f t="shared" si="43"/>
        <v>0</v>
      </c>
      <c r="AG15" s="337">
        <f t="shared" si="43"/>
        <v>0</v>
      </c>
      <c r="AH15" s="337">
        <f t="shared" si="43"/>
        <v>35</v>
      </c>
      <c r="AI15" s="337">
        <f t="shared" si="43"/>
        <v>3</v>
      </c>
      <c r="AJ15" s="337">
        <f t="shared" si="43"/>
        <v>81</v>
      </c>
      <c r="AK15" s="337">
        <f t="shared" si="43"/>
        <v>34</v>
      </c>
      <c r="AL15" s="337">
        <f t="shared" si="43"/>
        <v>11</v>
      </c>
      <c r="AM15" s="337">
        <f t="shared" si="43"/>
        <v>2</v>
      </c>
      <c r="AN15" s="337">
        <f t="shared" si="43"/>
        <v>40</v>
      </c>
      <c r="AO15" s="337">
        <f t="shared" si="43"/>
        <v>14</v>
      </c>
      <c r="AP15" s="337">
        <f>SUM(AP87:AP90)</f>
        <v>0</v>
      </c>
      <c r="AQ15" s="337">
        <f>SUM(AQ87:AQ90)</f>
        <v>0</v>
      </c>
      <c r="AR15" s="337">
        <f>SUM(AR87:AR90)</f>
        <v>320</v>
      </c>
      <c r="AS15" s="339">
        <f>SUM(AS87:AS90)</f>
        <v>92</v>
      </c>
      <c r="AU15" s="472" t="s">
        <v>24</v>
      </c>
      <c r="AV15" s="337">
        <f t="shared" ref="AV15:BI15" si="44">SUM(AV87:AV90)</f>
        <v>16</v>
      </c>
      <c r="AW15" s="337">
        <f t="shared" si="44"/>
        <v>7</v>
      </c>
      <c r="AX15" s="337">
        <f t="shared" si="44"/>
        <v>0</v>
      </c>
      <c r="AY15" s="337">
        <f t="shared" si="44"/>
        <v>0</v>
      </c>
      <c r="AZ15" s="337">
        <f t="shared" si="44"/>
        <v>7</v>
      </c>
      <c r="BA15" s="337">
        <f t="shared" si="44"/>
        <v>6</v>
      </c>
      <c r="BB15" s="337">
        <f t="shared" si="44"/>
        <v>2</v>
      </c>
      <c r="BC15" s="337">
        <f t="shared" si="44"/>
        <v>4</v>
      </c>
      <c r="BD15" s="337">
        <f>SUM(BD87:BD90)</f>
        <v>0</v>
      </c>
      <c r="BE15" s="337">
        <f t="shared" si="44"/>
        <v>42</v>
      </c>
      <c r="BF15" s="337">
        <f t="shared" si="44"/>
        <v>35</v>
      </c>
      <c r="BG15" s="337">
        <f t="shared" si="44"/>
        <v>5</v>
      </c>
      <c r="BH15" s="337">
        <f>SUM(BH87:BH90)</f>
        <v>40</v>
      </c>
      <c r="BI15" s="339">
        <f t="shared" si="44"/>
        <v>5</v>
      </c>
      <c r="BK15" s="171" t="s">
        <v>24</v>
      </c>
      <c r="BL15" s="130">
        <f t="shared" ref="BL15:BQ15" si="45">SUM(BL87:BL90)</f>
        <v>54</v>
      </c>
      <c r="BM15" s="130">
        <f t="shared" si="45"/>
        <v>2</v>
      </c>
      <c r="BN15" s="130">
        <f t="shared" si="45"/>
        <v>0</v>
      </c>
      <c r="BO15" s="130">
        <f t="shared" si="45"/>
        <v>14</v>
      </c>
      <c r="BP15" s="130">
        <f t="shared" si="45"/>
        <v>70</v>
      </c>
      <c r="BQ15" s="131">
        <f t="shared" si="45"/>
        <v>34</v>
      </c>
    </row>
    <row r="16" spans="1:69" s="36" customFormat="1" ht="13.8">
      <c r="A16" s="171" t="s">
        <v>25</v>
      </c>
      <c r="B16" s="337">
        <f>SUM(B92:B98)</f>
        <v>2845</v>
      </c>
      <c r="C16" s="337">
        <v>1401</v>
      </c>
      <c r="D16" s="337">
        <f t="shared" ref="D16:P16" si="46">SUM(D92:D98)</f>
        <v>1444</v>
      </c>
      <c r="E16" s="337">
        <f t="shared" si="46"/>
        <v>930</v>
      </c>
      <c r="F16" s="337">
        <f t="shared" si="46"/>
        <v>555</v>
      </c>
      <c r="G16" s="337">
        <f t="shared" si="46"/>
        <v>4</v>
      </c>
      <c r="H16" s="337">
        <f t="shared" si="46"/>
        <v>1</v>
      </c>
      <c r="I16" s="337">
        <f t="shared" si="46"/>
        <v>0</v>
      </c>
      <c r="J16" s="337">
        <f t="shared" si="46"/>
        <v>0</v>
      </c>
      <c r="K16" s="337">
        <f t="shared" si="46"/>
        <v>1148</v>
      </c>
      <c r="L16" s="337">
        <f t="shared" si="46"/>
        <v>475</v>
      </c>
      <c r="M16" s="337">
        <f t="shared" si="46"/>
        <v>899</v>
      </c>
      <c r="N16" s="337">
        <f t="shared" si="46"/>
        <v>519</v>
      </c>
      <c r="O16" s="337">
        <f t="shared" si="46"/>
        <v>73</v>
      </c>
      <c r="P16" s="337">
        <f t="shared" si="46"/>
        <v>8</v>
      </c>
      <c r="Q16" s="337">
        <f t="shared" ref="Q16:V16" si="47">SUM(Q92:Q98)</f>
        <v>770</v>
      </c>
      <c r="R16" s="337">
        <f t="shared" si="47"/>
        <v>298</v>
      </c>
      <c r="S16" s="337">
        <f t="shared" si="47"/>
        <v>0</v>
      </c>
      <c r="T16" s="337">
        <f t="shared" si="47"/>
        <v>0</v>
      </c>
      <c r="U16" s="337">
        <f t="shared" si="47"/>
        <v>6669</v>
      </c>
      <c r="V16" s="339">
        <f t="shared" si="47"/>
        <v>3300</v>
      </c>
      <c r="X16" s="472" t="s">
        <v>25</v>
      </c>
      <c r="Y16" s="337">
        <f>SUM(Y92:Y98)</f>
        <v>603</v>
      </c>
      <c r="Z16" s="337">
        <v>300</v>
      </c>
      <c r="AA16" s="337">
        <f t="shared" ref="AA16:AM16" si="48">SUM(AA92:AA98)</f>
        <v>303</v>
      </c>
      <c r="AB16" s="337">
        <f t="shared" si="48"/>
        <v>65</v>
      </c>
      <c r="AC16" s="337">
        <f t="shared" si="48"/>
        <v>36</v>
      </c>
      <c r="AD16" s="337">
        <f t="shared" si="48"/>
        <v>0</v>
      </c>
      <c r="AE16" s="337">
        <f t="shared" si="48"/>
        <v>0</v>
      </c>
      <c r="AF16" s="337">
        <f t="shared" si="48"/>
        <v>0</v>
      </c>
      <c r="AG16" s="337">
        <f t="shared" si="48"/>
        <v>0</v>
      </c>
      <c r="AH16" s="337">
        <f t="shared" si="48"/>
        <v>80</v>
      </c>
      <c r="AI16" s="337">
        <f t="shared" si="48"/>
        <v>27</v>
      </c>
      <c r="AJ16" s="337">
        <f t="shared" si="48"/>
        <v>174</v>
      </c>
      <c r="AK16" s="337">
        <f t="shared" si="48"/>
        <v>96</v>
      </c>
      <c r="AL16" s="337">
        <f t="shared" si="48"/>
        <v>9</v>
      </c>
      <c r="AM16" s="337">
        <f t="shared" si="48"/>
        <v>1</v>
      </c>
      <c r="AN16" s="337">
        <f t="shared" ref="AN16:AS16" si="49">SUM(AN92:AN98)</f>
        <v>136</v>
      </c>
      <c r="AO16" s="337">
        <f t="shared" si="49"/>
        <v>59</v>
      </c>
      <c r="AP16" s="337">
        <f t="shared" si="49"/>
        <v>0</v>
      </c>
      <c r="AQ16" s="337">
        <f t="shared" si="49"/>
        <v>0</v>
      </c>
      <c r="AR16" s="337">
        <f t="shared" si="49"/>
        <v>1067</v>
      </c>
      <c r="AS16" s="339">
        <f t="shared" si="49"/>
        <v>522</v>
      </c>
      <c r="AU16" s="472" t="s">
        <v>25</v>
      </c>
      <c r="AV16" s="337">
        <f>SUM(AV92:AV98)</f>
        <v>51</v>
      </c>
      <c r="AW16" s="337">
        <f t="shared" ref="AW16:BI16" si="50">SUM(AW92:AW98)</f>
        <v>18</v>
      </c>
      <c r="AX16" s="337">
        <f t="shared" si="50"/>
        <v>1</v>
      </c>
      <c r="AY16" s="337">
        <f t="shared" si="50"/>
        <v>0</v>
      </c>
      <c r="AZ16" s="337">
        <f t="shared" si="50"/>
        <v>23</v>
      </c>
      <c r="BA16" s="337">
        <f t="shared" si="50"/>
        <v>16</v>
      </c>
      <c r="BB16" s="337">
        <f t="shared" si="50"/>
        <v>3</v>
      </c>
      <c r="BC16" s="337">
        <f t="shared" si="50"/>
        <v>16</v>
      </c>
      <c r="BD16" s="337">
        <f>SUM(BD92:BD98)</f>
        <v>0</v>
      </c>
      <c r="BE16" s="337">
        <f t="shared" si="50"/>
        <v>128</v>
      </c>
      <c r="BF16" s="337">
        <f t="shared" si="50"/>
        <v>110</v>
      </c>
      <c r="BG16" s="337">
        <f t="shared" si="50"/>
        <v>14</v>
      </c>
      <c r="BH16" s="337">
        <f>SUM(BH92:BH98)</f>
        <v>124</v>
      </c>
      <c r="BI16" s="339">
        <f t="shared" si="50"/>
        <v>8</v>
      </c>
      <c r="BK16" s="171" t="s">
        <v>25</v>
      </c>
      <c r="BL16" s="130">
        <f t="shared" ref="BL16:BQ16" si="51">SUM(BL92:BL98)</f>
        <v>139</v>
      </c>
      <c r="BM16" s="130">
        <f t="shared" si="51"/>
        <v>47</v>
      </c>
      <c r="BN16" s="130">
        <f t="shared" si="51"/>
        <v>0</v>
      </c>
      <c r="BO16" s="130">
        <f t="shared" si="51"/>
        <v>44</v>
      </c>
      <c r="BP16" s="130">
        <f t="shared" si="51"/>
        <v>230</v>
      </c>
      <c r="BQ16" s="131">
        <f t="shared" si="51"/>
        <v>101</v>
      </c>
    </row>
    <row r="17" spans="1:79" s="36" customFormat="1" ht="13.8">
      <c r="A17" s="171" t="s">
        <v>26</v>
      </c>
      <c r="B17" s="337">
        <f t="shared" ref="B17:V17" si="52">SUM(B100:B101)</f>
        <v>447</v>
      </c>
      <c r="C17" s="337">
        <v>237</v>
      </c>
      <c r="D17" s="337">
        <f t="shared" si="52"/>
        <v>210</v>
      </c>
      <c r="E17" s="337">
        <f t="shared" si="52"/>
        <v>163</v>
      </c>
      <c r="F17" s="337">
        <f t="shared" si="52"/>
        <v>102</v>
      </c>
      <c r="G17" s="337">
        <f t="shared" si="52"/>
        <v>0</v>
      </c>
      <c r="H17" s="337">
        <f t="shared" si="52"/>
        <v>0</v>
      </c>
      <c r="I17" s="337">
        <f t="shared" si="52"/>
        <v>0</v>
      </c>
      <c r="J17" s="337">
        <f t="shared" si="52"/>
        <v>0</v>
      </c>
      <c r="K17" s="337">
        <f t="shared" si="52"/>
        <v>155</v>
      </c>
      <c r="L17" s="337">
        <f t="shared" si="52"/>
        <v>51</v>
      </c>
      <c r="M17" s="337">
        <f t="shared" si="52"/>
        <v>131</v>
      </c>
      <c r="N17" s="337">
        <f t="shared" si="52"/>
        <v>63</v>
      </c>
      <c r="O17" s="337">
        <f t="shared" si="52"/>
        <v>0</v>
      </c>
      <c r="P17" s="337">
        <f t="shared" si="52"/>
        <v>0</v>
      </c>
      <c r="Q17" s="337">
        <f t="shared" si="52"/>
        <v>103</v>
      </c>
      <c r="R17" s="337">
        <f t="shared" si="52"/>
        <v>25</v>
      </c>
      <c r="S17" s="337">
        <f>SUM(S100:S101)</f>
        <v>0</v>
      </c>
      <c r="T17" s="337">
        <f>SUM(T100:T101)</f>
        <v>0</v>
      </c>
      <c r="U17" s="337">
        <f t="shared" si="52"/>
        <v>999</v>
      </c>
      <c r="V17" s="339">
        <f t="shared" si="52"/>
        <v>451</v>
      </c>
      <c r="X17" s="472" t="s">
        <v>26</v>
      </c>
      <c r="Y17" s="337">
        <f t="shared" ref="Y17:AO17" si="53">SUM(Y100:Y101)</f>
        <v>75</v>
      </c>
      <c r="Z17" s="337">
        <v>49</v>
      </c>
      <c r="AA17" s="337">
        <f t="shared" si="53"/>
        <v>26</v>
      </c>
      <c r="AB17" s="337">
        <f t="shared" si="53"/>
        <v>2</v>
      </c>
      <c r="AC17" s="337">
        <f t="shared" si="53"/>
        <v>2</v>
      </c>
      <c r="AD17" s="337">
        <f t="shared" si="53"/>
        <v>0</v>
      </c>
      <c r="AE17" s="337">
        <f t="shared" si="53"/>
        <v>0</v>
      </c>
      <c r="AF17" s="337">
        <f t="shared" si="53"/>
        <v>0</v>
      </c>
      <c r="AG17" s="337">
        <f t="shared" si="53"/>
        <v>0</v>
      </c>
      <c r="AH17" s="337">
        <f t="shared" si="53"/>
        <v>22</v>
      </c>
      <c r="AI17" s="337">
        <f t="shared" si="53"/>
        <v>8</v>
      </c>
      <c r="AJ17" s="337">
        <f t="shared" si="53"/>
        <v>36</v>
      </c>
      <c r="AK17" s="337">
        <f t="shared" si="53"/>
        <v>22</v>
      </c>
      <c r="AL17" s="337">
        <f t="shared" si="53"/>
        <v>0</v>
      </c>
      <c r="AM17" s="337">
        <f t="shared" si="53"/>
        <v>0</v>
      </c>
      <c r="AN17" s="337">
        <f t="shared" si="53"/>
        <v>28</v>
      </c>
      <c r="AO17" s="337">
        <f t="shared" si="53"/>
        <v>7</v>
      </c>
      <c r="AP17" s="337">
        <f>SUM(AP100:AP101)</f>
        <v>0</v>
      </c>
      <c r="AQ17" s="337">
        <f>SUM(AQ100:AQ101)</f>
        <v>0</v>
      </c>
      <c r="AR17" s="337">
        <f>SUM(AR100:AR101)</f>
        <v>163</v>
      </c>
      <c r="AS17" s="339">
        <f>SUM(AS100:AS101)</f>
        <v>65</v>
      </c>
      <c r="AU17" s="472" t="s">
        <v>26</v>
      </c>
      <c r="AV17" s="337">
        <f t="shared" ref="AV17:BI17" si="54">SUM(AV100:AV101)</f>
        <v>10</v>
      </c>
      <c r="AW17" s="337">
        <f t="shared" si="54"/>
        <v>4</v>
      </c>
      <c r="AX17" s="337">
        <f t="shared" si="54"/>
        <v>0</v>
      </c>
      <c r="AY17" s="337">
        <f t="shared" si="54"/>
        <v>0</v>
      </c>
      <c r="AZ17" s="337">
        <f t="shared" si="54"/>
        <v>4</v>
      </c>
      <c r="BA17" s="337">
        <f t="shared" si="54"/>
        <v>3</v>
      </c>
      <c r="BB17" s="337">
        <f t="shared" si="54"/>
        <v>0</v>
      </c>
      <c r="BC17" s="337">
        <f t="shared" si="54"/>
        <v>3</v>
      </c>
      <c r="BD17" s="337">
        <f>SUM(BD100:BD101)</f>
        <v>0</v>
      </c>
      <c r="BE17" s="337">
        <f t="shared" si="54"/>
        <v>24</v>
      </c>
      <c r="BF17" s="337">
        <f t="shared" si="54"/>
        <v>14</v>
      </c>
      <c r="BG17" s="337">
        <f t="shared" si="54"/>
        <v>4</v>
      </c>
      <c r="BH17" s="337">
        <f>SUM(BH100:BH101)</f>
        <v>18</v>
      </c>
      <c r="BI17" s="339">
        <f t="shared" si="54"/>
        <v>3</v>
      </c>
      <c r="BK17" s="171" t="s">
        <v>26</v>
      </c>
      <c r="BL17" s="130">
        <f t="shared" ref="BL17:BQ17" si="55">SUM(BL100:BL101)</f>
        <v>10</v>
      </c>
      <c r="BM17" s="130">
        <f t="shared" si="55"/>
        <v>3</v>
      </c>
      <c r="BN17" s="130">
        <f t="shared" si="55"/>
        <v>0</v>
      </c>
      <c r="BO17" s="130">
        <f t="shared" si="55"/>
        <v>17</v>
      </c>
      <c r="BP17" s="130">
        <f t="shared" si="55"/>
        <v>30</v>
      </c>
      <c r="BQ17" s="131">
        <f t="shared" si="55"/>
        <v>16</v>
      </c>
    </row>
    <row r="18" spans="1:79" s="36" customFormat="1" ht="13.8">
      <c r="A18" s="171" t="s">
        <v>27</v>
      </c>
      <c r="B18" s="337">
        <f>SUM(B108:B112)</f>
        <v>1521</v>
      </c>
      <c r="C18" s="337">
        <v>873</v>
      </c>
      <c r="D18" s="337">
        <f t="shared" ref="D18:P18" si="56">SUM(D108:D112)</f>
        <v>648</v>
      </c>
      <c r="E18" s="337">
        <f t="shared" si="56"/>
        <v>488</v>
      </c>
      <c r="F18" s="337">
        <f t="shared" si="56"/>
        <v>321</v>
      </c>
      <c r="G18" s="337">
        <f t="shared" si="56"/>
        <v>0</v>
      </c>
      <c r="H18" s="337">
        <f t="shared" si="56"/>
        <v>0</v>
      </c>
      <c r="I18" s="337">
        <f t="shared" si="56"/>
        <v>47</v>
      </c>
      <c r="J18" s="337">
        <f t="shared" si="56"/>
        <v>12</v>
      </c>
      <c r="K18" s="337">
        <f t="shared" si="56"/>
        <v>635</v>
      </c>
      <c r="L18" s="337">
        <f t="shared" si="56"/>
        <v>183</v>
      </c>
      <c r="M18" s="337">
        <f t="shared" si="56"/>
        <v>500</v>
      </c>
      <c r="N18" s="337">
        <f t="shared" si="56"/>
        <v>302</v>
      </c>
      <c r="O18" s="337">
        <f t="shared" si="56"/>
        <v>106</v>
      </c>
      <c r="P18" s="337">
        <f t="shared" si="56"/>
        <v>12</v>
      </c>
      <c r="Q18" s="337">
        <f t="shared" ref="Q18:V18" si="57">SUM(Q108:Q112)</f>
        <v>473</v>
      </c>
      <c r="R18" s="337">
        <f t="shared" si="57"/>
        <v>192</v>
      </c>
      <c r="S18" s="337">
        <f t="shared" si="57"/>
        <v>0</v>
      </c>
      <c r="T18" s="337">
        <f t="shared" si="57"/>
        <v>0</v>
      </c>
      <c r="U18" s="337">
        <f t="shared" si="57"/>
        <v>3770</v>
      </c>
      <c r="V18" s="339">
        <f t="shared" si="57"/>
        <v>1670</v>
      </c>
      <c r="X18" s="472" t="s">
        <v>27</v>
      </c>
      <c r="Y18" s="337">
        <f>SUM(Y108:Y112)</f>
        <v>197</v>
      </c>
      <c r="Z18" s="337">
        <v>114</v>
      </c>
      <c r="AA18" s="337">
        <f t="shared" ref="AA18:AM18" si="58">SUM(AA108:AA112)</f>
        <v>83</v>
      </c>
      <c r="AB18" s="337">
        <f t="shared" si="58"/>
        <v>16</v>
      </c>
      <c r="AC18" s="337">
        <f t="shared" si="58"/>
        <v>8</v>
      </c>
      <c r="AD18" s="337">
        <f t="shared" si="58"/>
        <v>0</v>
      </c>
      <c r="AE18" s="337">
        <f t="shared" si="58"/>
        <v>0</v>
      </c>
      <c r="AF18" s="337">
        <f t="shared" si="58"/>
        <v>6</v>
      </c>
      <c r="AG18" s="337">
        <f t="shared" si="58"/>
        <v>2</v>
      </c>
      <c r="AH18" s="337">
        <f t="shared" si="58"/>
        <v>40</v>
      </c>
      <c r="AI18" s="337">
        <f t="shared" si="58"/>
        <v>13</v>
      </c>
      <c r="AJ18" s="337">
        <f t="shared" si="58"/>
        <v>96</v>
      </c>
      <c r="AK18" s="337">
        <f t="shared" si="58"/>
        <v>60</v>
      </c>
      <c r="AL18" s="337">
        <f t="shared" si="58"/>
        <v>23</v>
      </c>
      <c r="AM18" s="337">
        <f t="shared" si="58"/>
        <v>0</v>
      </c>
      <c r="AN18" s="337">
        <f t="shared" ref="AN18:AS18" si="59">SUM(AN108:AN112)</f>
        <v>93</v>
      </c>
      <c r="AO18" s="337">
        <f t="shared" si="59"/>
        <v>38</v>
      </c>
      <c r="AP18" s="337">
        <f t="shared" si="59"/>
        <v>0</v>
      </c>
      <c r="AQ18" s="337">
        <f t="shared" si="59"/>
        <v>0</v>
      </c>
      <c r="AR18" s="337">
        <f t="shared" si="59"/>
        <v>471</v>
      </c>
      <c r="AS18" s="339">
        <f t="shared" si="59"/>
        <v>204</v>
      </c>
      <c r="AU18" s="472" t="s">
        <v>27</v>
      </c>
      <c r="AV18" s="337">
        <f>SUM(AV108:AV112)</f>
        <v>33</v>
      </c>
      <c r="AW18" s="337">
        <f t="shared" ref="AW18:BI18" si="60">SUM(AW108:AW112)</f>
        <v>9</v>
      </c>
      <c r="AX18" s="337">
        <f t="shared" si="60"/>
        <v>0</v>
      </c>
      <c r="AY18" s="337">
        <f t="shared" si="60"/>
        <v>2</v>
      </c>
      <c r="AZ18" s="337">
        <f t="shared" si="60"/>
        <v>13</v>
      </c>
      <c r="BA18" s="337">
        <f t="shared" si="60"/>
        <v>9</v>
      </c>
      <c r="BB18" s="337">
        <f t="shared" si="60"/>
        <v>3</v>
      </c>
      <c r="BC18" s="337">
        <f t="shared" si="60"/>
        <v>10</v>
      </c>
      <c r="BD18" s="337">
        <f>SUM(BD108:BD112)</f>
        <v>0</v>
      </c>
      <c r="BE18" s="337">
        <f t="shared" si="60"/>
        <v>79</v>
      </c>
      <c r="BF18" s="337">
        <f t="shared" si="60"/>
        <v>53</v>
      </c>
      <c r="BG18" s="337">
        <f t="shared" si="60"/>
        <v>18</v>
      </c>
      <c r="BH18" s="337">
        <f>SUM(BH108:BH112)</f>
        <v>71</v>
      </c>
      <c r="BI18" s="339">
        <f t="shared" si="60"/>
        <v>8</v>
      </c>
      <c r="BK18" s="171" t="s">
        <v>27</v>
      </c>
      <c r="BL18" s="130">
        <f t="shared" ref="BL18:BQ18" si="61">SUM(BL108:BL112)</f>
        <v>108</v>
      </c>
      <c r="BM18" s="130">
        <f t="shared" si="61"/>
        <v>14</v>
      </c>
      <c r="BN18" s="130">
        <f t="shared" si="61"/>
        <v>0</v>
      </c>
      <c r="BO18" s="130">
        <f t="shared" si="61"/>
        <v>40</v>
      </c>
      <c r="BP18" s="130">
        <f t="shared" si="61"/>
        <v>162</v>
      </c>
      <c r="BQ18" s="131">
        <f t="shared" si="61"/>
        <v>71</v>
      </c>
    </row>
    <row r="19" spans="1:79" s="36" customFormat="1" ht="13.8">
      <c r="A19" s="171" t="s">
        <v>28</v>
      </c>
      <c r="B19" s="337">
        <f>SUM(B114:B115)</f>
        <v>1046</v>
      </c>
      <c r="C19" s="337">
        <v>535</v>
      </c>
      <c r="D19" s="337">
        <f t="shared" ref="D19:P19" si="62">SUM(D114:D115)</f>
        <v>511</v>
      </c>
      <c r="E19" s="337">
        <f t="shared" si="62"/>
        <v>381</v>
      </c>
      <c r="F19" s="337">
        <f t="shared" si="62"/>
        <v>201</v>
      </c>
      <c r="G19" s="337">
        <f t="shared" si="62"/>
        <v>0</v>
      </c>
      <c r="H19" s="337">
        <f t="shared" si="62"/>
        <v>0</v>
      </c>
      <c r="I19" s="337">
        <f t="shared" si="62"/>
        <v>0</v>
      </c>
      <c r="J19" s="337">
        <f t="shared" si="62"/>
        <v>0</v>
      </c>
      <c r="K19" s="337">
        <f t="shared" si="62"/>
        <v>276</v>
      </c>
      <c r="L19" s="337">
        <f t="shared" si="62"/>
        <v>86</v>
      </c>
      <c r="M19" s="337">
        <f t="shared" si="62"/>
        <v>219</v>
      </c>
      <c r="N19" s="337">
        <f t="shared" si="62"/>
        <v>94</v>
      </c>
      <c r="O19" s="337">
        <f t="shared" si="62"/>
        <v>33</v>
      </c>
      <c r="P19" s="337">
        <f t="shared" si="62"/>
        <v>11</v>
      </c>
      <c r="Q19" s="337">
        <f t="shared" ref="Q19:V19" si="63">SUM(Q114:Q115)</f>
        <v>94</v>
      </c>
      <c r="R19" s="337">
        <f t="shared" si="63"/>
        <v>28</v>
      </c>
      <c r="S19" s="337">
        <f t="shared" si="63"/>
        <v>15</v>
      </c>
      <c r="T19" s="337">
        <f t="shared" si="63"/>
        <v>4</v>
      </c>
      <c r="U19" s="337">
        <f t="shared" si="63"/>
        <v>2064</v>
      </c>
      <c r="V19" s="339">
        <f t="shared" si="63"/>
        <v>935</v>
      </c>
      <c r="X19" s="472" t="s">
        <v>28</v>
      </c>
      <c r="Y19" s="337">
        <f>SUM(Y114:Y115)</f>
        <v>80</v>
      </c>
      <c r="Z19" s="337">
        <v>51</v>
      </c>
      <c r="AA19" s="337">
        <f t="shared" ref="AA19:AM19" si="64">SUM(AA114:AA115)</f>
        <v>29</v>
      </c>
      <c r="AB19" s="337">
        <f t="shared" si="64"/>
        <v>0</v>
      </c>
      <c r="AC19" s="337">
        <f t="shared" si="64"/>
        <v>0</v>
      </c>
      <c r="AD19" s="337">
        <f t="shared" si="64"/>
        <v>0</v>
      </c>
      <c r="AE19" s="337">
        <f t="shared" si="64"/>
        <v>0</v>
      </c>
      <c r="AF19" s="337">
        <f t="shared" si="64"/>
        <v>0</v>
      </c>
      <c r="AG19" s="337">
        <f t="shared" si="64"/>
        <v>0</v>
      </c>
      <c r="AH19" s="337">
        <f t="shared" si="64"/>
        <v>7</v>
      </c>
      <c r="AI19" s="337">
        <f t="shared" si="64"/>
        <v>0</v>
      </c>
      <c r="AJ19" s="337">
        <f t="shared" si="64"/>
        <v>13</v>
      </c>
      <c r="AK19" s="337">
        <f t="shared" si="64"/>
        <v>4</v>
      </c>
      <c r="AL19" s="337">
        <f t="shared" si="64"/>
        <v>3</v>
      </c>
      <c r="AM19" s="337">
        <f t="shared" si="64"/>
        <v>1</v>
      </c>
      <c r="AN19" s="337">
        <f t="shared" ref="AN19:AS19" si="65">SUM(AN114:AN115)</f>
        <v>15</v>
      </c>
      <c r="AO19" s="337">
        <f t="shared" si="65"/>
        <v>4</v>
      </c>
      <c r="AP19" s="337">
        <f t="shared" si="65"/>
        <v>0</v>
      </c>
      <c r="AQ19" s="337">
        <f t="shared" si="65"/>
        <v>0</v>
      </c>
      <c r="AR19" s="337">
        <f t="shared" si="65"/>
        <v>118</v>
      </c>
      <c r="AS19" s="339">
        <f t="shared" si="65"/>
        <v>38</v>
      </c>
      <c r="AU19" s="472" t="s">
        <v>28</v>
      </c>
      <c r="AV19" s="337">
        <f>SUM(AV114:AV115)</f>
        <v>21</v>
      </c>
      <c r="AW19" s="337">
        <f t="shared" ref="AW19:BI19" si="66">SUM(AW114:AW115)</f>
        <v>8</v>
      </c>
      <c r="AX19" s="337">
        <f t="shared" si="66"/>
        <v>0</v>
      </c>
      <c r="AY19" s="337">
        <f t="shared" si="66"/>
        <v>0</v>
      </c>
      <c r="AZ19" s="337">
        <f t="shared" si="66"/>
        <v>7</v>
      </c>
      <c r="BA19" s="337">
        <f t="shared" si="66"/>
        <v>6</v>
      </c>
      <c r="BB19" s="337">
        <f t="shared" si="66"/>
        <v>1</v>
      </c>
      <c r="BC19" s="337">
        <f t="shared" si="66"/>
        <v>3</v>
      </c>
      <c r="BD19" s="337">
        <f>SUM(BD114:BD115)</f>
        <v>1</v>
      </c>
      <c r="BE19" s="337">
        <f t="shared" si="66"/>
        <v>47</v>
      </c>
      <c r="BF19" s="337">
        <f t="shared" si="66"/>
        <v>51</v>
      </c>
      <c r="BG19" s="337">
        <f t="shared" si="66"/>
        <v>3</v>
      </c>
      <c r="BH19" s="337">
        <f>SUM(BH114:BH115)</f>
        <v>54</v>
      </c>
      <c r="BI19" s="339">
        <f t="shared" si="66"/>
        <v>4</v>
      </c>
      <c r="BK19" s="171" t="s">
        <v>28</v>
      </c>
      <c r="BL19" s="130">
        <f t="shared" ref="BL19:BQ19" si="67">SUM(BL114:BL115)</f>
        <v>26</v>
      </c>
      <c r="BM19" s="130">
        <f t="shared" si="67"/>
        <v>19</v>
      </c>
      <c r="BN19" s="130">
        <f t="shared" si="67"/>
        <v>0</v>
      </c>
      <c r="BO19" s="130">
        <f t="shared" si="67"/>
        <v>48</v>
      </c>
      <c r="BP19" s="130">
        <f t="shared" si="67"/>
        <v>93</v>
      </c>
      <c r="BQ19" s="131">
        <f t="shared" si="67"/>
        <v>20</v>
      </c>
    </row>
    <row r="20" spans="1:79" s="36" customFormat="1" ht="13.8">
      <c r="A20" s="171" t="s">
        <v>29</v>
      </c>
      <c r="B20" s="337">
        <f>SUM(B117:B121)</f>
        <v>2036</v>
      </c>
      <c r="C20" s="337">
        <v>1080</v>
      </c>
      <c r="D20" s="337">
        <f t="shared" ref="D20:P20" si="68">SUM(D117:D121)</f>
        <v>956</v>
      </c>
      <c r="E20" s="337">
        <f t="shared" si="68"/>
        <v>995</v>
      </c>
      <c r="F20" s="337">
        <f t="shared" si="68"/>
        <v>584</v>
      </c>
      <c r="G20" s="337">
        <f t="shared" si="68"/>
        <v>128</v>
      </c>
      <c r="H20" s="337">
        <f t="shared" si="68"/>
        <v>35</v>
      </c>
      <c r="I20" s="337">
        <f t="shared" si="68"/>
        <v>56</v>
      </c>
      <c r="J20" s="337">
        <f t="shared" si="68"/>
        <v>25</v>
      </c>
      <c r="K20" s="337">
        <f t="shared" si="68"/>
        <v>646</v>
      </c>
      <c r="L20" s="337">
        <f t="shared" si="68"/>
        <v>217</v>
      </c>
      <c r="M20" s="337">
        <f t="shared" si="68"/>
        <v>905</v>
      </c>
      <c r="N20" s="337">
        <f t="shared" si="68"/>
        <v>498</v>
      </c>
      <c r="O20" s="337">
        <f t="shared" si="68"/>
        <v>95</v>
      </c>
      <c r="P20" s="337">
        <f t="shared" si="68"/>
        <v>28</v>
      </c>
      <c r="Q20" s="337">
        <f t="shared" ref="Q20:V20" si="69">SUM(Q117:Q121)</f>
        <v>551</v>
      </c>
      <c r="R20" s="337">
        <f t="shared" si="69"/>
        <v>187</v>
      </c>
      <c r="S20" s="337">
        <f t="shared" si="69"/>
        <v>0</v>
      </c>
      <c r="T20" s="337">
        <f t="shared" si="69"/>
        <v>0</v>
      </c>
      <c r="U20" s="337">
        <f t="shared" si="69"/>
        <v>5412</v>
      </c>
      <c r="V20" s="339">
        <f t="shared" si="69"/>
        <v>2530</v>
      </c>
      <c r="X20" s="472" t="s">
        <v>29</v>
      </c>
      <c r="Y20" s="337">
        <f>SUM(Y117:Y121)</f>
        <v>106</v>
      </c>
      <c r="Z20" s="337">
        <v>55</v>
      </c>
      <c r="AA20" s="337">
        <f t="shared" ref="AA20:AM20" si="70">SUM(AA117:AA121)</f>
        <v>51</v>
      </c>
      <c r="AB20" s="337">
        <f t="shared" si="70"/>
        <v>32</v>
      </c>
      <c r="AC20" s="337">
        <f t="shared" si="70"/>
        <v>15</v>
      </c>
      <c r="AD20" s="337">
        <f t="shared" si="70"/>
        <v>2</v>
      </c>
      <c r="AE20" s="337">
        <f t="shared" si="70"/>
        <v>0</v>
      </c>
      <c r="AF20" s="337">
        <f t="shared" si="70"/>
        <v>1</v>
      </c>
      <c r="AG20" s="337">
        <f t="shared" si="70"/>
        <v>0</v>
      </c>
      <c r="AH20" s="337">
        <f t="shared" si="70"/>
        <v>11</v>
      </c>
      <c r="AI20" s="337">
        <f t="shared" si="70"/>
        <v>4</v>
      </c>
      <c r="AJ20" s="337">
        <f t="shared" si="70"/>
        <v>122</v>
      </c>
      <c r="AK20" s="337">
        <f t="shared" si="70"/>
        <v>72</v>
      </c>
      <c r="AL20" s="337">
        <f t="shared" si="70"/>
        <v>8</v>
      </c>
      <c r="AM20" s="337">
        <f t="shared" si="70"/>
        <v>0</v>
      </c>
      <c r="AN20" s="337">
        <f t="shared" ref="AN20:AS20" si="71">SUM(AN117:AN121)</f>
        <v>113</v>
      </c>
      <c r="AO20" s="337">
        <f t="shared" si="71"/>
        <v>38</v>
      </c>
      <c r="AP20" s="337">
        <f t="shared" si="71"/>
        <v>0</v>
      </c>
      <c r="AQ20" s="337">
        <f t="shared" si="71"/>
        <v>0</v>
      </c>
      <c r="AR20" s="337">
        <f t="shared" si="71"/>
        <v>395</v>
      </c>
      <c r="AS20" s="339">
        <f t="shared" si="71"/>
        <v>180</v>
      </c>
      <c r="AU20" s="472" t="s">
        <v>29</v>
      </c>
      <c r="AV20" s="337">
        <f>SUM(AV117:AV121)</f>
        <v>37</v>
      </c>
      <c r="AW20" s="337">
        <f t="shared" ref="AW20:BI20" si="72">SUM(AW117:AW121)</f>
        <v>15</v>
      </c>
      <c r="AX20" s="337">
        <f t="shared" si="72"/>
        <v>3</v>
      </c>
      <c r="AY20" s="337">
        <f t="shared" si="72"/>
        <v>1</v>
      </c>
      <c r="AZ20" s="337">
        <f t="shared" si="72"/>
        <v>10</v>
      </c>
      <c r="BA20" s="337">
        <f t="shared" si="72"/>
        <v>14</v>
      </c>
      <c r="BB20" s="337">
        <f t="shared" si="72"/>
        <v>5</v>
      </c>
      <c r="BC20" s="337">
        <f t="shared" si="72"/>
        <v>10</v>
      </c>
      <c r="BD20" s="337">
        <f>SUM(BD117:BD121)</f>
        <v>0</v>
      </c>
      <c r="BE20" s="337">
        <f t="shared" si="72"/>
        <v>95</v>
      </c>
      <c r="BF20" s="337">
        <f t="shared" si="72"/>
        <v>73</v>
      </c>
      <c r="BG20" s="337">
        <f t="shared" si="72"/>
        <v>15</v>
      </c>
      <c r="BH20" s="337">
        <f>SUM(BH117:BH121)</f>
        <v>88</v>
      </c>
      <c r="BI20" s="339">
        <f t="shared" si="72"/>
        <v>10</v>
      </c>
      <c r="BK20" s="171" t="s">
        <v>29</v>
      </c>
      <c r="BL20" s="130">
        <f t="shared" ref="BL20:BQ20" si="73">SUM(BL117:BL121)</f>
        <v>96</v>
      </c>
      <c r="BM20" s="130">
        <f t="shared" si="73"/>
        <v>33</v>
      </c>
      <c r="BN20" s="130">
        <f t="shared" si="73"/>
        <v>0</v>
      </c>
      <c r="BO20" s="130">
        <f t="shared" si="73"/>
        <v>41</v>
      </c>
      <c r="BP20" s="130">
        <f t="shared" si="73"/>
        <v>170</v>
      </c>
      <c r="BQ20" s="131">
        <f t="shared" si="73"/>
        <v>34</v>
      </c>
    </row>
    <row r="21" spans="1:79" s="36" customFormat="1" ht="13.8">
      <c r="A21" s="171" t="s">
        <v>30</v>
      </c>
      <c r="B21" s="337">
        <f>SUM(B123:B129)</f>
        <v>3444</v>
      </c>
      <c r="C21" s="337">
        <v>1773</v>
      </c>
      <c r="D21" s="337">
        <f t="shared" ref="D21:P21" si="74">SUM(D123:D129)</f>
        <v>1671</v>
      </c>
      <c r="E21" s="337">
        <f t="shared" si="74"/>
        <v>1407</v>
      </c>
      <c r="F21" s="337">
        <f t="shared" si="74"/>
        <v>790</v>
      </c>
      <c r="G21" s="337">
        <f t="shared" si="74"/>
        <v>9</v>
      </c>
      <c r="H21" s="337">
        <f t="shared" si="74"/>
        <v>4</v>
      </c>
      <c r="I21" s="337">
        <f t="shared" si="74"/>
        <v>4</v>
      </c>
      <c r="J21" s="337">
        <f t="shared" si="74"/>
        <v>2</v>
      </c>
      <c r="K21" s="337">
        <f t="shared" si="74"/>
        <v>1272</v>
      </c>
      <c r="L21" s="337">
        <f t="shared" si="74"/>
        <v>510</v>
      </c>
      <c r="M21" s="337">
        <f t="shared" si="74"/>
        <v>1145</v>
      </c>
      <c r="N21" s="337">
        <f t="shared" si="74"/>
        <v>643</v>
      </c>
      <c r="O21" s="337">
        <f t="shared" si="74"/>
        <v>278</v>
      </c>
      <c r="P21" s="337">
        <f t="shared" si="74"/>
        <v>69</v>
      </c>
      <c r="Q21" s="337">
        <f t="shared" ref="Q21:V21" si="75">SUM(Q123:Q129)</f>
        <v>661</v>
      </c>
      <c r="R21" s="337">
        <f t="shared" si="75"/>
        <v>283</v>
      </c>
      <c r="S21" s="337">
        <f t="shared" si="75"/>
        <v>17</v>
      </c>
      <c r="T21" s="337">
        <f t="shared" si="75"/>
        <v>10</v>
      </c>
      <c r="U21" s="337">
        <f t="shared" si="75"/>
        <v>8237</v>
      </c>
      <c r="V21" s="339">
        <f t="shared" si="75"/>
        <v>3982</v>
      </c>
      <c r="X21" s="472" t="s">
        <v>30</v>
      </c>
      <c r="Y21" s="337">
        <f>SUM(Y123:Y129)</f>
        <v>461</v>
      </c>
      <c r="Z21" s="337">
        <v>244</v>
      </c>
      <c r="AA21" s="337">
        <f t="shared" ref="AA21:AM21" si="76">SUM(AA123:AA129)</f>
        <v>217</v>
      </c>
      <c r="AB21" s="337">
        <f t="shared" si="76"/>
        <v>78</v>
      </c>
      <c r="AC21" s="337">
        <f t="shared" si="76"/>
        <v>44</v>
      </c>
      <c r="AD21" s="337">
        <f t="shared" si="76"/>
        <v>0</v>
      </c>
      <c r="AE21" s="337">
        <f t="shared" si="76"/>
        <v>0</v>
      </c>
      <c r="AF21" s="337">
        <f t="shared" si="76"/>
        <v>0</v>
      </c>
      <c r="AG21" s="337">
        <f t="shared" si="76"/>
        <v>0</v>
      </c>
      <c r="AH21" s="337">
        <f t="shared" si="76"/>
        <v>122</v>
      </c>
      <c r="AI21" s="337">
        <f t="shared" si="76"/>
        <v>51</v>
      </c>
      <c r="AJ21" s="337">
        <f t="shared" si="76"/>
        <v>160</v>
      </c>
      <c r="AK21" s="337">
        <f t="shared" si="76"/>
        <v>103</v>
      </c>
      <c r="AL21" s="337">
        <f t="shared" si="76"/>
        <v>62</v>
      </c>
      <c r="AM21" s="337">
        <f t="shared" si="76"/>
        <v>13</v>
      </c>
      <c r="AN21" s="337">
        <f t="shared" ref="AN21:AS21" si="77">SUM(AN123:AN129)</f>
        <v>176</v>
      </c>
      <c r="AO21" s="337">
        <f t="shared" si="77"/>
        <v>94</v>
      </c>
      <c r="AP21" s="337">
        <f t="shared" si="77"/>
        <v>0</v>
      </c>
      <c r="AQ21" s="337">
        <f t="shared" si="77"/>
        <v>0</v>
      </c>
      <c r="AR21" s="337">
        <f t="shared" si="77"/>
        <v>1059</v>
      </c>
      <c r="AS21" s="339">
        <f t="shared" si="77"/>
        <v>522</v>
      </c>
      <c r="AU21" s="472" t="s">
        <v>30</v>
      </c>
      <c r="AV21" s="337">
        <f>SUM(AV123:AV129)</f>
        <v>69</v>
      </c>
      <c r="AW21" s="337">
        <f t="shared" ref="AW21:BI21" si="78">SUM(AW123:AW129)</f>
        <v>32</v>
      </c>
      <c r="AX21" s="337">
        <f t="shared" si="78"/>
        <v>1</v>
      </c>
      <c r="AY21" s="337">
        <f t="shared" si="78"/>
        <v>1</v>
      </c>
      <c r="AZ21" s="337">
        <f t="shared" si="78"/>
        <v>31</v>
      </c>
      <c r="BA21" s="337">
        <f t="shared" si="78"/>
        <v>23</v>
      </c>
      <c r="BB21" s="337">
        <f t="shared" si="78"/>
        <v>8</v>
      </c>
      <c r="BC21" s="337">
        <f t="shared" si="78"/>
        <v>18</v>
      </c>
      <c r="BD21" s="337">
        <f>SUM(BD123:BD129)</f>
        <v>1</v>
      </c>
      <c r="BE21" s="337">
        <f t="shared" si="78"/>
        <v>184</v>
      </c>
      <c r="BF21" s="337">
        <f t="shared" si="78"/>
        <v>144</v>
      </c>
      <c r="BG21" s="337">
        <f t="shared" si="78"/>
        <v>52</v>
      </c>
      <c r="BH21" s="337">
        <f>SUM(BH123:BH129)</f>
        <v>196</v>
      </c>
      <c r="BI21" s="339">
        <f t="shared" si="78"/>
        <v>24</v>
      </c>
      <c r="BK21" s="171" t="s">
        <v>30</v>
      </c>
      <c r="BL21" s="130">
        <f t="shared" ref="BL21:BQ21" si="79">SUM(BL123:BL129)</f>
        <v>165</v>
      </c>
      <c r="BM21" s="130">
        <f t="shared" si="79"/>
        <v>52</v>
      </c>
      <c r="BN21" s="130">
        <f t="shared" si="79"/>
        <v>0</v>
      </c>
      <c r="BO21" s="130">
        <f t="shared" si="79"/>
        <v>70</v>
      </c>
      <c r="BP21" s="130">
        <f t="shared" si="79"/>
        <v>287</v>
      </c>
      <c r="BQ21" s="131">
        <f t="shared" si="79"/>
        <v>128</v>
      </c>
    </row>
    <row r="22" spans="1:79" s="36" customFormat="1" ht="13.8">
      <c r="A22" s="171" t="s">
        <v>31</v>
      </c>
      <c r="B22" s="337">
        <f>SUM(B131:B133)</f>
        <v>519</v>
      </c>
      <c r="C22" s="337">
        <v>271</v>
      </c>
      <c r="D22" s="337">
        <f t="shared" ref="D22:P22" si="80">SUM(D131:D133)</f>
        <v>248</v>
      </c>
      <c r="E22" s="337">
        <f t="shared" si="80"/>
        <v>245</v>
      </c>
      <c r="F22" s="337">
        <f t="shared" si="80"/>
        <v>116</v>
      </c>
      <c r="G22" s="337">
        <f t="shared" si="80"/>
        <v>24</v>
      </c>
      <c r="H22" s="337">
        <f t="shared" si="80"/>
        <v>8</v>
      </c>
      <c r="I22" s="337">
        <f t="shared" si="80"/>
        <v>11</v>
      </c>
      <c r="J22" s="337">
        <f t="shared" si="80"/>
        <v>4</v>
      </c>
      <c r="K22" s="337">
        <f t="shared" si="80"/>
        <v>106</v>
      </c>
      <c r="L22" s="337">
        <f t="shared" si="80"/>
        <v>41</v>
      </c>
      <c r="M22" s="337">
        <f t="shared" si="80"/>
        <v>232</v>
      </c>
      <c r="N22" s="337">
        <f t="shared" si="80"/>
        <v>111</v>
      </c>
      <c r="O22" s="337">
        <f t="shared" si="80"/>
        <v>11</v>
      </c>
      <c r="P22" s="337">
        <f t="shared" si="80"/>
        <v>0</v>
      </c>
      <c r="Q22" s="337">
        <f t="shared" ref="Q22:V22" si="81">SUM(Q131:Q133)</f>
        <v>76</v>
      </c>
      <c r="R22" s="337">
        <f t="shared" si="81"/>
        <v>29</v>
      </c>
      <c r="S22" s="337">
        <f t="shared" si="81"/>
        <v>0</v>
      </c>
      <c r="T22" s="337">
        <f t="shared" si="81"/>
        <v>0</v>
      </c>
      <c r="U22" s="337">
        <f t="shared" si="81"/>
        <v>1224</v>
      </c>
      <c r="V22" s="339">
        <f t="shared" si="81"/>
        <v>557</v>
      </c>
      <c r="X22" s="472" t="s">
        <v>31</v>
      </c>
      <c r="Y22" s="337">
        <f>SUM(Y131:Y133)</f>
        <v>36</v>
      </c>
      <c r="Z22" s="337">
        <v>17</v>
      </c>
      <c r="AA22" s="337">
        <f t="shared" ref="AA22:AM22" si="82">SUM(AA131:AA133)</f>
        <v>19</v>
      </c>
      <c r="AB22" s="337">
        <f t="shared" si="82"/>
        <v>6</v>
      </c>
      <c r="AC22" s="337">
        <f t="shared" si="82"/>
        <v>4</v>
      </c>
      <c r="AD22" s="337">
        <f t="shared" si="82"/>
        <v>1</v>
      </c>
      <c r="AE22" s="337">
        <f t="shared" si="82"/>
        <v>0</v>
      </c>
      <c r="AF22" s="337">
        <f t="shared" si="82"/>
        <v>0</v>
      </c>
      <c r="AG22" s="337">
        <f t="shared" si="82"/>
        <v>0</v>
      </c>
      <c r="AH22" s="337">
        <f t="shared" si="82"/>
        <v>7</v>
      </c>
      <c r="AI22" s="337">
        <f t="shared" si="82"/>
        <v>2</v>
      </c>
      <c r="AJ22" s="337">
        <f t="shared" si="82"/>
        <v>14</v>
      </c>
      <c r="AK22" s="337">
        <f t="shared" si="82"/>
        <v>7</v>
      </c>
      <c r="AL22" s="337">
        <f t="shared" si="82"/>
        <v>1</v>
      </c>
      <c r="AM22" s="337">
        <f t="shared" si="82"/>
        <v>0</v>
      </c>
      <c r="AN22" s="337">
        <f t="shared" ref="AN22:AS22" si="83">SUM(AN131:AN133)</f>
        <v>15</v>
      </c>
      <c r="AO22" s="337">
        <f t="shared" si="83"/>
        <v>5</v>
      </c>
      <c r="AP22" s="337">
        <f t="shared" si="83"/>
        <v>0</v>
      </c>
      <c r="AQ22" s="337">
        <f t="shared" si="83"/>
        <v>0</v>
      </c>
      <c r="AR22" s="337">
        <f t="shared" si="83"/>
        <v>80</v>
      </c>
      <c r="AS22" s="339">
        <f t="shared" si="83"/>
        <v>37</v>
      </c>
      <c r="AU22" s="472" t="s">
        <v>31</v>
      </c>
      <c r="AV22" s="337">
        <f>SUM(AV131:AV133)</f>
        <v>10</v>
      </c>
      <c r="AW22" s="337">
        <f t="shared" ref="AW22:BI22" si="84">SUM(AW131:AW133)</f>
        <v>5</v>
      </c>
      <c r="AX22" s="337">
        <f t="shared" si="84"/>
        <v>1</v>
      </c>
      <c r="AY22" s="337">
        <f t="shared" si="84"/>
        <v>1</v>
      </c>
      <c r="AZ22" s="337">
        <f t="shared" si="84"/>
        <v>4</v>
      </c>
      <c r="BA22" s="337">
        <f t="shared" si="84"/>
        <v>5</v>
      </c>
      <c r="BB22" s="337">
        <f t="shared" si="84"/>
        <v>2</v>
      </c>
      <c r="BC22" s="337">
        <f t="shared" si="84"/>
        <v>3</v>
      </c>
      <c r="BD22" s="337">
        <f>SUM(BD131:BD133)</f>
        <v>0</v>
      </c>
      <c r="BE22" s="337">
        <f t="shared" si="84"/>
        <v>31</v>
      </c>
      <c r="BF22" s="337">
        <f t="shared" si="84"/>
        <v>15</v>
      </c>
      <c r="BG22" s="337">
        <f t="shared" si="84"/>
        <v>4</v>
      </c>
      <c r="BH22" s="337">
        <f>SUM(BH131:BH133)</f>
        <v>19</v>
      </c>
      <c r="BI22" s="339">
        <f t="shared" si="84"/>
        <v>4</v>
      </c>
      <c r="BK22" s="171" t="s">
        <v>31</v>
      </c>
      <c r="BL22" s="130">
        <f t="shared" ref="BL22:BQ22" si="85">SUM(BL131:BL133)</f>
        <v>27</v>
      </c>
      <c r="BM22" s="130">
        <f t="shared" si="85"/>
        <v>13</v>
      </c>
      <c r="BN22" s="130">
        <f t="shared" si="85"/>
        <v>0</v>
      </c>
      <c r="BO22" s="130">
        <f t="shared" si="85"/>
        <v>9</v>
      </c>
      <c r="BP22" s="130">
        <f t="shared" si="85"/>
        <v>49</v>
      </c>
      <c r="BQ22" s="131">
        <f t="shared" si="85"/>
        <v>15</v>
      </c>
    </row>
    <row r="23" spans="1:79" s="36" customFormat="1" ht="13.8">
      <c r="A23" s="171" t="s">
        <v>32</v>
      </c>
      <c r="B23" s="337">
        <f>SUM(B135:B137)</f>
        <v>1674</v>
      </c>
      <c r="C23" s="337">
        <v>858</v>
      </c>
      <c r="D23" s="337">
        <f t="shared" ref="D23:P23" si="86">SUM(D135:D137)</f>
        <v>816</v>
      </c>
      <c r="E23" s="337">
        <f t="shared" si="86"/>
        <v>622</v>
      </c>
      <c r="F23" s="337">
        <f t="shared" si="86"/>
        <v>342</v>
      </c>
      <c r="G23" s="337">
        <f t="shared" si="86"/>
        <v>0</v>
      </c>
      <c r="H23" s="337">
        <f t="shared" si="86"/>
        <v>0</v>
      </c>
      <c r="I23" s="337">
        <f t="shared" si="86"/>
        <v>0</v>
      </c>
      <c r="J23" s="337">
        <f t="shared" si="86"/>
        <v>0</v>
      </c>
      <c r="K23" s="337">
        <f t="shared" si="86"/>
        <v>648</v>
      </c>
      <c r="L23" s="337">
        <f t="shared" si="86"/>
        <v>274</v>
      </c>
      <c r="M23" s="337">
        <f t="shared" si="86"/>
        <v>364</v>
      </c>
      <c r="N23" s="337">
        <f t="shared" si="86"/>
        <v>199</v>
      </c>
      <c r="O23" s="337">
        <f t="shared" si="86"/>
        <v>120</v>
      </c>
      <c r="P23" s="337">
        <f t="shared" si="86"/>
        <v>40</v>
      </c>
      <c r="Q23" s="337">
        <f t="shared" ref="Q23:V23" si="87">SUM(Q135:Q137)</f>
        <v>315</v>
      </c>
      <c r="R23" s="337">
        <f t="shared" si="87"/>
        <v>145</v>
      </c>
      <c r="S23" s="337">
        <f t="shared" si="87"/>
        <v>0</v>
      </c>
      <c r="T23" s="337">
        <f t="shared" si="87"/>
        <v>0</v>
      </c>
      <c r="U23" s="337">
        <f t="shared" si="87"/>
        <v>3743</v>
      </c>
      <c r="V23" s="339">
        <f t="shared" si="87"/>
        <v>1816</v>
      </c>
      <c r="X23" s="472" t="s">
        <v>32</v>
      </c>
      <c r="Y23" s="337">
        <f>SUM(Y135:Y137)</f>
        <v>174</v>
      </c>
      <c r="Z23" s="337">
        <v>95</v>
      </c>
      <c r="AA23" s="337">
        <f t="shared" ref="AA23:AM23" si="88">SUM(AA135:AA137)</f>
        <v>79</v>
      </c>
      <c r="AB23" s="337">
        <f t="shared" si="88"/>
        <v>13</v>
      </c>
      <c r="AC23" s="337">
        <f t="shared" si="88"/>
        <v>7</v>
      </c>
      <c r="AD23" s="337">
        <f t="shared" si="88"/>
        <v>0</v>
      </c>
      <c r="AE23" s="337">
        <f t="shared" si="88"/>
        <v>0</v>
      </c>
      <c r="AF23" s="337">
        <f t="shared" si="88"/>
        <v>0</v>
      </c>
      <c r="AG23" s="337">
        <f t="shared" si="88"/>
        <v>0</v>
      </c>
      <c r="AH23" s="337">
        <f t="shared" si="88"/>
        <v>18</v>
      </c>
      <c r="AI23" s="337">
        <f t="shared" si="88"/>
        <v>6</v>
      </c>
      <c r="AJ23" s="337">
        <f t="shared" si="88"/>
        <v>68</v>
      </c>
      <c r="AK23" s="337">
        <f t="shared" si="88"/>
        <v>31</v>
      </c>
      <c r="AL23" s="337">
        <f t="shared" si="88"/>
        <v>29</v>
      </c>
      <c r="AM23" s="337">
        <f t="shared" si="88"/>
        <v>7</v>
      </c>
      <c r="AN23" s="337">
        <f t="shared" ref="AN23:AS23" si="89">SUM(AN135:AN137)</f>
        <v>52</v>
      </c>
      <c r="AO23" s="337">
        <f t="shared" si="89"/>
        <v>14</v>
      </c>
      <c r="AP23" s="337">
        <f t="shared" si="89"/>
        <v>0</v>
      </c>
      <c r="AQ23" s="337">
        <f t="shared" si="89"/>
        <v>0</v>
      </c>
      <c r="AR23" s="337">
        <f t="shared" si="89"/>
        <v>354</v>
      </c>
      <c r="AS23" s="339">
        <f t="shared" si="89"/>
        <v>144</v>
      </c>
      <c r="AU23" s="472" t="s">
        <v>32</v>
      </c>
      <c r="AV23" s="337">
        <f>SUM(AV135:AV137)</f>
        <v>34</v>
      </c>
      <c r="AW23" s="337">
        <f t="shared" ref="AW23:BI23" si="90">SUM(AW135:AW137)</f>
        <v>11</v>
      </c>
      <c r="AX23" s="337">
        <f t="shared" si="90"/>
        <v>0</v>
      </c>
      <c r="AY23" s="337">
        <f t="shared" si="90"/>
        <v>0</v>
      </c>
      <c r="AZ23" s="337">
        <f t="shared" si="90"/>
        <v>13</v>
      </c>
      <c r="BA23" s="337">
        <f t="shared" si="90"/>
        <v>7</v>
      </c>
      <c r="BB23" s="337">
        <f t="shared" si="90"/>
        <v>4</v>
      </c>
      <c r="BC23" s="337">
        <f t="shared" si="90"/>
        <v>6</v>
      </c>
      <c r="BD23" s="337">
        <f>SUM(BD135:BD137)</f>
        <v>0</v>
      </c>
      <c r="BE23" s="337">
        <f t="shared" si="90"/>
        <v>75</v>
      </c>
      <c r="BF23" s="337">
        <f t="shared" si="90"/>
        <v>62</v>
      </c>
      <c r="BG23" s="337">
        <f t="shared" si="90"/>
        <v>14</v>
      </c>
      <c r="BH23" s="337">
        <f>SUM(BH135:BH137)</f>
        <v>76</v>
      </c>
      <c r="BI23" s="339">
        <f t="shared" si="90"/>
        <v>11</v>
      </c>
      <c r="BK23" s="171" t="s">
        <v>32</v>
      </c>
      <c r="BL23" s="130">
        <f t="shared" ref="BL23:BQ23" si="91">SUM(BL135:BL137)</f>
        <v>68</v>
      </c>
      <c r="BM23" s="130">
        <f t="shared" si="91"/>
        <v>34</v>
      </c>
      <c r="BN23" s="130">
        <f t="shared" si="91"/>
        <v>0</v>
      </c>
      <c r="BO23" s="130">
        <f t="shared" si="91"/>
        <v>25</v>
      </c>
      <c r="BP23" s="130">
        <f t="shared" si="91"/>
        <v>127</v>
      </c>
      <c r="BQ23" s="131">
        <f t="shared" si="91"/>
        <v>47</v>
      </c>
    </row>
    <row r="24" spans="1:79" s="36" customFormat="1" ht="13.8">
      <c r="A24" s="171" t="s">
        <v>33</v>
      </c>
      <c r="B24" s="337">
        <f t="shared" ref="B24:V24" si="92">SUM(B139:B141)</f>
        <v>295</v>
      </c>
      <c r="C24" s="337">
        <v>153</v>
      </c>
      <c r="D24" s="337">
        <f t="shared" si="92"/>
        <v>142</v>
      </c>
      <c r="E24" s="337">
        <f t="shared" si="92"/>
        <v>125</v>
      </c>
      <c r="F24" s="337">
        <f t="shared" si="92"/>
        <v>55</v>
      </c>
      <c r="G24" s="337">
        <f t="shared" si="92"/>
        <v>0</v>
      </c>
      <c r="H24" s="337">
        <f t="shared" si="92"/>
        <v>0</v>
      </c>
      <c r="I24" s="337">
        <f t="shared" si="92"/>
        <v>0</v>
      </c>
      <c r="J24" s="337">
        <f t="shared" si="92"/>
        <v>0</v>
      </c>
      <c r="K24" s="337">
        <f t="shared" si="92"/>
        <v>70</v>
      </c>
      <c r="L24" s="337">
        <f t="shared" si="92"/>
        <v>18</v>
      </c>
      <c r="M24" s="337">
        <f t="shared" si="92"/>
        <v>118</v>
      </c>
      <c r="N24" s="337">
        <f t="shared" si="92"/>
        <v>44</v>
      </c>
      <c r="O24" s="337">
        <f t="shared" si="92"/>
        <v>0</v>
      </c>
      <c r="P24" s="337">
        <f t="shared" si="92"/>
        <v>0</v>
      </c>
      <c r="Q24" s="337">
        <f t="shared" si="92"/>
        <v>60</v>
      </c>
      <c r="R24" s="337">
        <f t="shared" si="92"/>
        <v>11</v>
      </c>
      <c r="S24" s="337">
        <f>SUM(S139:S141)</f>
        <v>0</v>
      </c>
      <c r="T24" s="337">
        <f>SUM(T139:T141)</f>
        <v>0</v>
      </c>
      <c r="U24" s="337">
        <f t="shared" si="92"/>
        <v>668</v>
      </c>
      <c r="V24" s="339">
        <f t="shared" si="92"/>
        <v>270</v>
      </c>
      <c r="X24" s="472" t="s">
        <v>33</v>
      </c>
      <c r="Y24" s="337">
        <f t="shared" ref="Y24:AO24" si="93">SUM(Y139:Y141)</f>
        <v>18</v>
      </c>
      <c r="Z24" s="337">
        <v>11</v>
      </c>
      <c r="AA24" s="337">
        <f t="shared" si="93"/>
        <v>7</v>
      </c>
      <c r="AB24" s="337">
        <f t="shared" si="93"/>
        <v>3</v>
      </c>
      <c r="AC24" s="337">
        <f t="shared" si="93"/>
        <v>0</v>
      </c>
      <c r="AD24" s="337">
        <f t="shared" si="93"/>
        <v>0</v>
      </c>
      <c r="AE24" s="337">
        <f t="shared" si="93"/>
        <v>0</v>
      </c>
      <c r="AF24" s="337">
        <f t="shared" si="93"/>
        <v>0</v>
      </c>
      <c r="AG24" s="337">
        <f t="shared" si="93"/>
        <v>0</v>
      </c>
      <c r="AH24" s="337">
        <f t="shared" si="93"/>
        <v>3</v>
      </c>
      <c r="AI24" s="337">
        <f t="shared" si="93"/>
        <v>0</v>
      </c>
      <c r="AJ24" s="337">
        <f t="shared" si="93"/>
        <v>19</v>
      </c>
      <c r="AK24" s="337">
        <f t="shared" si="93"/>
        <v>8</v>
      </c>
      <c r="AL24" s="337">
        <f t="shared" si="93"/>
        <v>0</v>
      </c>
      <c r="AM24" s="337">
        <f t="shared" si="93"/>
        <v>0</v>
      </c>
      <c r="AN24" s="337">
        <f t="shared" si="93"/>
        <v>19</v>
      </c>
      <c r="AO24" s="337">
        <f t="shared" si="93"/>
        <v>5</v>
      </c>
      <c r="AP24" s="337">
        <f>SUM(AP139:AP141)</f>
        <v>0</v>
      </c>
      <c r="AQ24" s="337">
        <f>SUM(AQ139:AQ141)</f>
        <v>0</v>
      </c>
      <c r="AR24" s="337">
        <f>SUM(AR139:AR141)</f>
        <v>62</v>
      </c>
      <c r="AS24" s="339">
        <f>SUM(AS139:AS141)</f>
        <v>20</v>
      </c>
      <c r="AU24" s="472" t="s">
        <v>33</v>
      </c>
      <c r="AV24" s="337">
        <f t="shared" ref="AV24:BI24" si="94">SUM(AV139:AV141)</f>
        <v>6</v>
      </c>
      <c r="AW24" s="337">
        <f t="shared" si="94"/>
        <v>4</v>
      </c>
      <c r="AX24" s="337">
        <f t="shared" si="94"/>
        <v>0</v>
      </c>
      <c r="AY24" s="337">
        <f t="shared" si="94"/>
        <v>0</v>
      </c>
      <c r="AZ24" s="337">
        <f t="shared" si="94"/>
        <v>1</v>
      </c>
      <c r="BA24" s="337">
        <f t="shared" si="94"/>
        <v>4</v>
      </c>
      <c r="BB24" s="337">
        <f t="shared" si="94"/>
        <v>0</v>
      </c>
      <c r="BC24" s="337">
        <f t="shared" si="94"/>
        <v>1</v>
      </c>
      <c r="BD24" s="337">
        <f>SUM(BD139:BD141)</f>
        <v>0</v>
      </c>
      <c r="BE24" s="337">
        <f t="shared" si="94"/>
        <v>16</v>
      </c>
      <c r="BF24" s="337">
        <f t="shared" si="94"/>
        <v>10</v>
      </c>
      <c r="BG24" s="337">
        <f t="shared" si="94"/>
        <v>4</v>
      </c>
      <c r="BH24" s="337">
        <f>SUM(BH139:BH141)</f>
        <v>14</v>
      </c>
      <c r="BI24" s="339">
        <f t="shared" si="94"/>
        <v>4</v>
      </c>
      <c r="BK24" s="171" t="s">
        <v>33</v>
      </c>
      <c r="BL24" s="130">
        <f t="shared" ref="BL24:BQ24" si="95">SUM(BL139:BL141)</f>
        <v>12</v>
      </c>
      <c r="BM24" s="130">
        <f t="shared" si="95"/>
        <v>5</v>
      </c>
      <c r="BN24" s="130">
        <f t="shared" si="95"/>
        <v>0</v>
      </c>
      <c r="BO24" s="130">
        <f t="shared" si="95"/>
        <v>7</v>
      </c>
      <c r="BP24" s="130">
        <f t="shared" si="95"/>
        <v>24</v>
      </c>
      <c r="BQ24" s="131">
        <f t="shared" si="95"/>
        <v>17</v>
      </c>
    </row>
    <row r="25" spans="1:79" s="36" customFormat="1" ht="13.8">
      <c r="A25" s="171" t="s">
        <v>34</v>
      </c>
      <c r="B25" s="337">
        <f>SUM(B148:B152)</f>
        <v>913</v>
      </c>
      <c r="C25" s="337">
        <v>529</v>
      </c>
      <c r="D25" s="337">
        <f t="shared" ref="D25:P25" si="96">SUM(D148:D152)</f>
        <v>384</v>
      </c>
      <c r="E25" s="337">
        <f t="shared" si="96"/>
        <v>495</v>
      </c>
      <c r="F25" s="337">
        <f t="shared" si="96"/>
        <v>261</v>
      </c>
      <c r="G25" s="337">
        <f t="shared" si="96"/>
        <v>0</v>
      </c>
      <c r="H25" s="337">
        <f t="shared" si="96"/>
        <v>0</v>
      </c>
      <c r="I25" s="337">
        <f t="shared" si="96"/>
        <v>136</v>
      </c>
      <c r="J25" s="337">
        <f t="shared" si="96"/>
        <v>38</v>
      </c>
      <c r="K25" s="337">
        <f t="shared" si="96"/>
        <v>159</v>
      </c>
      <c r="L25" s="337">
        <f t="shared" si="96"/>
        <v>41</v>
      </c>
      <c r="M25" s="337">
        <f t="shared" si="96"/>
        <v>452</v>
      </c>
      <c r="N25" s="337">
        <f t="shared" si="96"/>
        <v>222</v>
      </c>
      <c r="O25" s="337">
        <f t="shared" si="96"/>
        <v>31</v>
      </c>
      <c r="P25" s="337">
        <f t="shared" si="96"/>
        <v>6</v>
      </c>
      <c r="Q25" s="337">
        <f t="shared" ref="Q25:V25" si="97">SUM(Q148:Q152)</f>
        <v>137</v>
      </c>
      <c r="R25" s="337">
        <f t="shared" si="97"/>
        <v>36</v>
      </c>
      <c r="S25" s="337">
        <f t="shared" si="97"/>
        <v>0</v>
      </c>
      <c r="T25" s="337">
        <f t="shared" si="97"/>
        <v>0</v>
      </c>
      <c r="U25" s="337">
        <f t="shared" si="97"/>
        <v>2323</v>
      </c>
      <c r="V25" s="339">
        <f t="shared" si="97"/>
        <v>988</v>
      </c>
      <c r="X25" s="472" t="s">
        <v>34</v>
      </c>
      <c r="Y25" s="337">
        <f>SUM(Y148:Y152)</f>
        <v>120</v>
      </c>
      <c r="Z25" s="337">
        <v>79</v>
      </c>
      <c r="AA25" s="337">
        <f t="shared" ref="AA25:AM25" si="98">SUM(AA148:AA152)</f>
        <v>41</v>
      </c>
      <c r="AB25" s="337">
        <f t="shared" si="98"/>
        <v>19</v>
      </c>
      <c r="AC25" s="337">
        <f t="shared" si="98"/>
        <v>13</v>
      </c>
      <c r="AD25" s="337">
        <f t="shared" si="98"/>
        <v>0</v>
      </c>
      <c r="AE25" s="337">
        <f t="shared" si="98"/>
        <v>0</v>
      </c>
      <c r="AF25" s="337">
        <f t="shared" si="98"/>
        <v>4</v>
      </c>
      <c r="AG25" s="337">
        <f t="shared" si="98"/>
        <v>1</v>
      </c>
      <c r="AH25" s="337">
        <f t="shared" si="98"/>
        <v>4</v>
      </c>
      <c r="AI25" s="337">
        <f t="shared" si="98"/>
        <v>1</v>
      </c>
      <c r="AJ25" s="337">
        <f t="shared" si="98"/>
        <v>73</v>
      </c>
      <c r="AK25" s="337">
        <f t="shared" si="98"/>
        <v>33</v>
      </c>
      <c r="AL25" s="337">
        <f t="shared" si="98"/>
        <v>4</v>
      </c>
      <c r="AM25" s="337">
        <f t="shared" si="98"/>
        <v>1</v>
      </c>
      <c r="AN25" s="337">
        <f t="shared" ref="AN25:AS25" si="99">SUM(AN148:AN152)</f>
        <v>19</v>
      </c>
      <c r="AO25" s="337">
        <f t="shared" si="99"/>
        <v>7</v>
      </c>
      <c r="AP25" s="337">
        <f t="shared" si="99"/>
        <v>0</v>
      </c>
      <c r="AQ25" s="337">
        <f t="shared" si="99"/>
        <v>0</v>
      </c>
      <c r="AR25" s="337">
        <f t="shared" si="99"/>
        <v>243</v>
      </c>
      <c r="AS25" s="339">
        <f t="shared" si="99"/>
        <v>97</v>
      </c>
      <c r="AU25" s="472" t="s">
        <v>34</v>
      </c>
      <c r="AV25" s="337">
        <f>SUM(AV148:AV152)</f>
        <v>22</v>
      </c>
      <c r="AW25" s="337">
        <f t="shared" ref="AW25:BI25" si="100">SUM(AW148:AW152)</f>
        <v>11</v>
      </c>
      <c r="AX25" s="337">
        <f t="shared" si="100"/>
        <v>0</v>
      </c>
      <c r="AY25" s="337">
        <f t="shared" si="100"/>
        <v>4</v>
      </c>
      <c r="AZ25" s="337">
        <f t="shared" si="100"/>
        <v>4</v>
      </c>
      <c r="BA25" s="337">
        <f t="shared" si="100"/>
        <v>8</v>
      </c>
      <c r="BB25" s="337">
        <f t="shared" si="100"/>
        <v>1</v>
      </c>
      <c r="BC25" s="337">
        <f t="shared" si="100"/>
        <v>5</v>
      </c>
      <c r="BD25" s="337">
        <f>SUM(BD148:BD152)</f>
        <v>0</v>
      </c>
      <c r="BE25" s="337">
        <f t="shared" si="100"/>
        <v>55</v>
      </c>
      <c r="BF25" s="337">
        <f t="shared" si="100"/>
        <v>49</v>
      </c>
      <c r="BG25" s="337">
        <f t="shared" si="100"/>
        <v>6</v>
      </c>
      <c r="BH25" s="337">
        <f>SUM(BH148:BH152)</f>
        <v>55</v>
      </c>
      <c r="BI25" s="339">
        <f t="shared" si="100"/>
        <v>7</v>
      </c>
      <c r="BK25" s="171" t="s">
        <v>34</v>
      </c>
      <c r="BL25" s="130">
        <f t="shared" ref="BL25:BQ25" si="101">SUM(BL148:BL152)</f>
        <v>60</v>
      </c>
      <c r="BM25" s="130">
        <f t="shared" si="101"/>
        <v>2</v>
      </c>
      <c r="BN25" s="130">
        <f t="shared" si="101"/>
        <v>0</v>
      </c>
      <c r="BO25" s="130">
        <f t="shared" si="101"/>
        <v>14</v>
      </c>
      <c r="BP25" s="130">
        <f t="shared" si="101"/>
        <v>76</v>
      </c>
      <c r="BQ25" s="131">
        <f t="shared" si="101"/>
        <v>41</v>
      </c>
    </row>
    <row r="26" spans="1:79" s="36" customFormat="1" ht="13.8">
      <c r="A26" s="171" t="s">
        <v>35</v>
      </c>
      <c r="B26" s="337">
        <f>SUM(B154:B157)</f>
        <v>2616</v>
      </c>
      <c r="C26" s="337">
        <v>1574</v>
      </c>
      <c r="D26" s="337">
        <f t="shared" ref="D26:P26" si="102">SUM(D154:D157)</f>
        <v>1042</v>
      </c>
      <c r="E26" s="337">
        <f t="shared" si="102"/>
        <v>1214</v>
      </c>
      <c r="F26" s="337">
        <f t="shared" si="102"/>
        <v>510</v>
      </c>
      <c r="G26" s="337">
        <f t="shared" si="102"/>
        <v>65</v>
      </c>
      <c r="H26" s="337">
        <f t="shared" si="102"/>
        <v>35</v>
      </c>
      <c r="I26" s="337">
        <f t="shared" si="102"/>
        <v>0</v>
      </c>
      <c r="J26" s="337">
        <f t="shared" si="102"/>
        <v>0</v>
      </c>
      <c r="K26" s="337">
        <f t="shared" si="102"/>
        <v>912</v>
      </c>
      <c r="L26" s="337">
        <f t="shared" si="102"/>
        <v>251</v>
      </c>
      <c r="M26" s="337">
        <f t="shared" si="102"/>
        <v>996</v>
      </c>
      <c r="N26" s="337">
        <f t="shared" si="102"/>
        <v>425</v>
      </c>
      <c r="O26" s="337">
        <f t="shared" si="102"/>
        <v>64</v>
      </c>
      <c r="P26" s="337">
        <f t="shared" si="102"/>
        <v>4</v>
      </c>
      <c r="Q26" s="337">
        <f t="shared" ref="Q26:V26" si="103">SUM(Q154:Q157)</f>
        <v>415</v>
      </c>
      <c r="R26" s="337">
        <f t="shared" si="103"/>
        <v>121</v>
      </c>
      <c r="S26" s="337">
        <f t="shared" si="103"/>
        <v>0</v>
      </c>
      <c r="T26" s="337">
        <f t="shared" si="103"/>
        <v>0</v>
      </c>
      <c r="U26" s="337">
        <f t="shared" si="103"/>
        <v>6282</v>
      </c>
      <c r="V26" s="339">
        <f t="shared" si="103"/>
        <v>2388</v>
      </c>
      <c r="X26" s="472" t="s">
        <v>35</v>
      </c>
      <c r="Y26" s="337">
        <f>SUM(Y154:Y157)</f>
        <v>187</v>
      </c>
      <c r="Z26" s="337">
        <v>109</v>
      </c>
      <c r="AA26" s="337">
        <f t="shared" ref="AA26:AM26" si="104">SUM(AA154:AA157)</f>
        <v>78</v>
      </c>
      <c r="AB26" s="337">
        <f t="shared" si="104"/>
        <v>35</v>
      </c>
      <c r="AC26" s="337">
        <f t="shared" si="104"/>
        <v>14</v>
      </c>
      <c r="AD26" s="337">
        <f t="shared" si="104"/>
        <v>4</v>
      </c>
      <c r="AE26" s="337">
        <f t="shared" si="104"/>
        <v>3</v>
      </c>
      <c r="AF26" s="337">
        <f t="shared" si="104"/>
        <v>0</v>
      </c>
      <c r="AG26" s="337">
        <f t="shared" si="104"/>
        <v>0</v>
      </c>
      <c r="AH26" s="337">
        <f t="shared" si="104"/>
        <v>31</v>
      </c>
      <c r="AI26" s="337">
        <f t="shared" si="104"/>
        <v>4</v>
      </c>
      <c r="AJ26" s="337">
        <f t="shared" si="104"/>
        <v>98</v>
      </c>
      <c r="AK26" s="337">
        <f t="shared" si="104"/>
        <v>40</v>
      </c>
      <c r="AL26" s="337">
        <f t="shared" si="104"/>
        <v>11</v>
      </c>
      <c r="AM26" s="337">
        <f t="shared" si="104"/>
        <v>0</v>
      </c>
      <c r="AN26" s="337">
        <f t="shared" ref="AN26:AS26" si="105">SUM(AN154:AN157)</f>
        <v>65</v>
      </c>
      <c r="AO26" s="337">
        <f t="shared" si="105"/>
        <v>17</v>
      </c>
      <c r="AP26" s="337">
        <f t="shared" si="105"/>
        <v>0</v>
      </c>
      <c r="AQ26" s="337">
        <f t="shared" si="105"/>
        <v>0</v>
      </c>
      <c r="AR26" s="337">
        <f t="shared" si="105"/>
        <v>431</v>
      </c>
      <c r="AS26" s="339">
        <f t="shared" si="105"/>
        <v>156</v>
      </c>
      <c r="AU26" s="472" t="s">
        <v>35</v>
      </c>
      <c r="AV26" s="337">
        <f>SUM(AV154:AV157)</f>
        <v>42</v>
      </c>
      <c r="AW26" s="337">
        <f t="shared" ref="AW26:BI26" si="106">SUM(AW154:AW157)</f>
        <v>20</v>
      </c>
      <c r="AX26" s="337">
        <f t="shared" si="106"/>
        <v>2</v>
      </c>
      <c r="AY26" s="337">
        <f t="shared" si="106"/>
        <v>0</v>
      </c>
      <c r="AZ26" s="337">
        <f t="shared" si="106"/>
        <v>16</v>
      </c>
      <c r="BA26" s="337">
        <f t="shared" si="106"/>
        <v>15</v>
      </c>
      <c r="BB26" s="337">
        <f t="shared" si="106"/>
        <v>4</v>
      </c>
      <c r="BC26" s="337">
        <f t="shared" si="106"/>
        <v>9</v>
      </c>
      <c r="BD26" s="337">
        <f>SUM(BD154:BD157)</f>
        <v>0</v>
      </c>
      <c r="BE26" s="337">
        <f t="shared" si="106"/>
        <v>108</v>
      </c>
      <c r="BF26" s="337">
        <f t="shared" si="106"/>
        <v>79</v>
      </c>
      <c r="BG26" s="337">
        <f t="shared" si="106"/>
        <v>16</v>
      </c>
      <c r="BH26" s="337">
        <f>SUM(BH154:BH157)</f>
        <v>95</v>
      </c>
      <c r="BI26" s="339">
        <f t="shared" si="106"/>
        <v>7</v>
      </c>
      <c r="BK26" s="171" t="s">
        <v>35</v>
      </c>
      <c r="BL26" s="130">
        <f t="shared" ref="BL26:BQ26" si="107">SUM(BL154:BL157)</f>
        <v>74</v>
      </c>
      <c r="BM26" s="130">
        <f t="shared" si="107"/>
        <v>6</v>
      </c>
      <c r="BN26" s="130">
        <f t="shared" si="107"/>
        <v>0</v>
      </c>
      <c r="BO26" s="130">
        <f t="shared" si="107"/>
        <v>25</v>
      </c>
      <c r="BP26" s="130">
        <f t="shared" si="107"/>
        <v>105</v>
      </c>
      <c r="BQ26" s="131">
        <f t="shared" si="107"/>
        <v>52</v>
      </c>
    </row>
    <row r="27" spans="1:79" s="36" customFormat="1" ht="13.8">
      <c r="A27" s="171" t="s">
        <v>36</v>
      </c>
      <c r="B27" s="337">
        <f>SUM(B159:B165)</f>
        <v>4000</v>
      </c>
      <c r="C27" s="337">
        <v>2465</v>
      </c>
      <c r="D27" s="337">
        <f t="shared" ref="D27:P27" si="108">SUM(D159:D165)</f>
        <v>1535</v>
      </c>
      <c r="E27" s="337">
        <f t="shared" si="108"/>
        <v>1761</v>
      </c>
      <c r="F27" s="337">
        <f t="shared" si="108"/>
        <v>794</v>
      </c>
      <c r="G27" s="337">
        <f t="shared" si="108"/>
        <v>269</v>
      </c>
      <c r="H27" s="337">
        <f t="shared" si="108"/>
        <v>68</v>
      </c>
      <c r="I27" s="337">
        <f t="shared" si="108"/>
        <v>58</v>
      </c>
      <c r="J27" s="337">
        <f t="shared" si="108"/>
        <v>11</v>
      </c>
      <c r="K27" s="337">
        <f t="shared" si="108"/>
        <v>896</v>
      </c>
      <c r="L27" s="337">
        <f t="shared" si="108"/>
        <v>276</v>
      </c>
      <c r="M27" s="337">
        <f t="shared" si="108"/>
        <v>1525</v>
      </c>
      <c r="N27" s="337">
        <f t="shared" si="108"/>
        <v>679</v>
      </c>
      <c r="O27" s="337">
        <f t="shared" si="108"/>
        <v>75</v>
      </c>
      <c r="P27" s="337">
        <f t="shared" si="108"/>
        <v>9</v>
      </c>
      <c r="Q27" s="337">
        <f t="shared" ref="Q27:V27" si="109">SUM(Q159:Q165)</f>
        <v>608</v>
      </c>
      <c r="R27" s="337">
        <f t="shared" si="109"/>
        <v>131</v>
      </c>
      <c r="S27" s="337">
        <f t="shared" si="109"/>
        <v>0</v>
      </c>
      <c r="T27" s="337">
        <f t="shared" si="109"/>
        <v>0</v>
      </c>
      <c r="U27" s="337">
        <f t="shared" si="109"/>
        <v>9192</v>
      </c>
      <c r="V27" s="339">
        <f t="shared" si="109"/>
        <v>3503</v>
      </c>
      <c r="X27" s="472" t="s">
        <v>36</v>
      </c>
      <c r="Y27" s="337">
        <f>SUM(Y159:Y165)</f>
        <v>634</v>
      </c>
      <c r="Z27" s="337">
        <v>403</v>
      </c>
      <c r="AA27" s="337">
        <f t="shared" ref="AA27:AM27" si="110">SUM(AA159:AA165)</f>
        <v>231</v>
      </c>
      <c r="AB27" s="337">
        <f t="shared" si="110"/>
        <v>148</v>
      </c>
      <c r="AC27" s="337">
        <f t="shared" si="110"/>
        <v>61</v>
      </c>
      <c r="AD27" s="337">
        <f t="shared" si="110"/>
        <v>0</v>
      </c>
      <c r="AE27" s="337">
        <f t="shared" si="110"/>
        <v>0</v>
      </c>
      <c r="AF27" s="337">
        <f t="shared" si="110"/>
        <v>0</v>
      </c>
      <c r="AG27" s="337">
        <f t="shared" si="110"/>
        <v>0</v>
      </c>
      <c r="AH27" s="337">
        <f t="shared" si="110"/>
        <v>114</v>
      </c>
      <c r="AI27" s="337">
        <f t="shared" si="110"/>
        <v>28</v>
      </c>
      <c r="AJ27" s="337">
        <f t="shared" si="110"/>
        <v>337</v>
      </c>
      <c r="AK27" s="337">
        <f t="shared" si="110"/>
        <v>155</v>
      </c>
      <c r="AL27" s="337">
        <f t="shared" si="110"/>
        <v>19</v>
      </c>
      <c r="AM27" s="337">
        <f t="shared" si="110"/>
        <v>1</v>
      </c>
      <c r="AN27" s="337">
        <f t="shared" ref="AN27:AS27" si="111">SUM(AN159:AN165)</f>
        <v>187</v>
      </c>
      <c r="AO27" s="337">
        <f t="shared" si="111"/>
        <v>29</v>
      </c>
      <c r="AP27" s="337">
        <f t="shared" si="111"/>
        <v>0</v>
      </c>
      <c r="AQ27" s="337">
        <f t="shared" si="111"/>
        <v>0</v>
      </c>
      <c r="AR27" s="337">
        <f t="shared" si="111"/>
        <v>1439</v>
      </c>
      <c r="AS27" s="339">
        <f t="shared" si="111"/>
        <v>505</v>
      </c>
      <c r="AU27" s="472" t="s">
        <v>36</v>
      </c>
      <c r="AV27" s="337">
        <f>SUM(AV159:AV165)</f>
        <v>68</v>
      </c>
      <c r="AW27" s="337">
        <f t="shared" ref="AW27:BI27" si="112">SUM(AW159:AW165)</f>
        <v>29</v>
      </c>
      <c r="AX27" s="337">
        <f t="shared" si="112"/>
        <v>4</v>
      </c>
      <c r="AY27" s="337">
        <f t="shared" si="112"/>
        <v>2</v>
      </c>
      <c r="AZ27" s="337">
        <f t="shared" si="112"/>
        <v>16</v>
      </c>
      <c r="BA27" s="337">
        <f t="shared" si="112"/>
        <v>22</v>
      </c>
      <c r="BB27" s="337">
        <f t="shared" si="112"/>
        <v>5</v>
      </c>
      <c r="BC27" s="337">
        <f t="shared" si="112"/>
        <v>14</v>
      </c>
      <c r="BD27" s="337">
        <f>SUM(BD159:BD165)</f>
        <v>0</v>
      </c>
      <c r="BE27" s="337">
        <f t="shared" si="112"/>
        <v>160</v>
      </c>
      <c r="BF27" s="337">
        <f t="shared" si="112"/>
        <v>133</v>
      </c>
      <c r="BG27" s="337">
        <f t="shared" si="112"/>
        <v>30</v>
      </c>
      <c r="BH27" s="337">
        <f>SUM(BH159:BH165)</f>
        <v>163</v>
      </c>
      <c r="BI27" s="339">
        <f t="shared" si="112"/>
        <v>17</v>
      </c>
      <c r="BK27" s="171" t="s">
        <v>36</v>
      </c>
      <c r="BL27" s="130">
        <f t="shared" ref="BL27:BQ27" si="113">SUM(BL159:BL165)</f>
        <v>79</v>
      </c>
      <c r="BM27" s="130">
        <f t="shared" si="113"/>
        <v>24</v>
      </c>
      <c r="BN27" s="130">
        <f t="shared" si="113"/>
        <v>0</v>
      </c>
      <c r="BO27" s="130">
        <f t="shared" si="113"/>
        <v>67</v>
      </c>
      <c r="BP27" s="130">
        <f t="shared" si="113"/>
        <v>170</v>
      </c>
      <c r="BQ27" s="131">
        <f t="shared" si="113"/>
        <v>81</v>
      </c>
    </row>
    <row r="28" spans="1:79" s="36" customFormat="1" ht="13.8">
      <c r="A28" s="171" t="s">
        <v>37</v>
      </c>
      <c r="B28" s="337">
        <f>SUM(B167:B173)</f>
        <v>2933</v>
      </c>
      <c r="C28" s="337">
        <v>1550</v>
      </c>
      <c r="D28" s="337">
        <f t="shared" ref="D28:P28" si="114">SUM(D167:D173)</f>
        <v>1383</v>
      </c>
      <c r="E28" s="337">
        <f t="shared" si="114"/>
        <v>1257</v>
      </c>
      <c r="F28" s="337">
        <f t="shared" si="114"/>
        <v>698</v>
      </c>
      <c r="G28" s="337">
        <f t="shared" si="114"/>
        <v>0</v>
      </c>
      <c r="H28" s="337">
        <f t="shared" si="114"/>
        <v>0</v>
      </c>
      <c r="I28" s="337">
        <f t="shared" si="114"/>
        <v>80</v>
      </c>
      <c r="J28" s="337">
        <f t="shared" si="114"/>
        <v>23</v>
      </c>
      <c r="K28" s="337">
        <f t="shared" si="114"/>
        <v>1324</v>
      </c>
      <c r="L28" s="337">
        <f t="shared" si="114"/>
        <v>479</v>
      </c>
      <c r="M28" s="337">
        <f t="shared" si="114"/>
        <v>962</v>
      </c>
      <c r="N28" s="337">
        <f t="shared" si="114"/>
        <v>510</v>
      </c>
      <c r="O28" s="337">
        <f t="shared" si="114"/>
        <v>288</v>
      </c>
      <c r="P28" s="337">
        <f t="shared" si="114"/>
        <v>73</v>
      </c>
      <c r="Q28" s="337">
        <f t="shared" ref="Q28:V28" si="115">SUM(Q167:Q173)</f>
        <v>567</v>
      </c>
      <c r="R28" s="337">
        <f t="shared" si="115"/>
        <v>183</v>
      </c>
      <c r="S28" s="337">
        <f t="shared" si="115"/>
        <v>0</v>
      </c>
      <c r="T28" s="337">
        <f t="shared" si="115"/>
        <v>0</v>
      </c>
      <c r="U28" s="337">
        <f t="shared" si="115"/>
        <v>7411</v>
      </c>
      <c r="V28" s="339">
        <f t="shared" si="115"/>
        <v>3349</v>
      </c>
      <c r="X28" s="472" t="s">
        <v>37</v>
      </c>
      <c r="Y28" s="337">
        <f>SUM(Y167:Y173)</f>
        <v>344</v>
      </c>
      <c r="Z28" s="337">
        <v>182</v>
      </c>
      <c r="AA28" s="337">
        <f t="shared" ref="AA28:AM28" si="116">SUM(AA167:AA173)</f>
        <v>162</v>
      </c>
      <c r="AB28" s="337">
        <f t="shared" si="116"/>
        <v>32</v>
      </c>
      <c r="AC28" s="337">
        <f t="shared" si="116"/>
        <v>13</v>
      </c>
      <c r="AD28" s="337">
        <f t="shared" si="116"/>
        <v>0</v>
      </c>
      <c r="AE28" s="337">
        <f t="shared" si="116"/>
        <v>0</v>
      </c>
      <c r="AF28" s="337">
        <f t="shared" si="116"/>
        <v>2</v>
      </c>
      <c r="AG28" s="337">
        <f t="shared" si="116"/>
        <v>0</v>
      </c>
      <c r="AH28" s="337">
        <f t="shared" si="116"/>
        <v>66</v>
      </c>
      <c r="AI28" s="337">
        <f t="shared" si="116"/>
        <v>16</v>
      </c>
      <c r="AJ28" s="337">
        <f t="shared" si="116"/>
        <v>105</v>
      </c>
      <c r="AK28" s="337">
        <f t="shared" si="116"/>
        <v>53</v>
      </c>
      <c r="AL28" s="337">
        <f t="shared" si="116"/>
        <v>73</v>
      </c>
      <c r="AM28" s="337">
        <f t="shared" si="116"/>
        <v>16</v>
      </c>
      <c r="AN28" s="337">
        <f t="shared" ref="AN28:AS28" si="117">SUM(AN167:AN173)</f>
        <v>129</v>
      </c>
      <c r="AO28" s="337">
        <f t="shared" si="117"/>
        <v>34</v>
      </c>
      <c r="AP28" s="337">
        <f t="shared" si="117"/>
        <v>0</v>
      </c>
      <c r="AQ28" s="337">
        <f t="shared" si="117"/>
        <v>0</v>
      </c>
      <c r="AR28" s="337">
        <f t="shared" si="117"/>
        <v>751</v>
      </c>
      <c r="AS28" s="339">
        <f t="shared" si="117"/>
        <v>294</v>
      </c>
      <c r="AU28" s="472" t="s">
        <v>37</v>
      </c>
      <c r="AV28" s="337">
        <f>SUM(AV167:AV173)</f>
        <v>58</v>
      </c>
      <c r="AW28" s="337">
        <f t="shared" ref="AW28:BI28" si="118">SUM(AW167:AW173)</f>
        <v>23</v>
      </c>
      <c r="AX28" s="337">
        <f t="shared" si="118"/>
        <v>0</v>
      </c>
      <c r="AY28" s="337">
        <f t="shared" si="118"/>
        <v>2</v>
      </c>
      <c r="AZ28" s="337">
        <f t="shared" si="118"/>
        <v>26</v>
      </c>
      <c r="BA28" s="337">
        <f t="shared" si="118"/>
        <v>16</v>
      </c>
      <c r="BB28" s="337">
        <f t="shared" si="118"/>
        <v>6</v>
      </c>
      <c r="BC28" s="337">
        <f t="shared" si="118"/>
        <v>13</v>
      </c>
      <c r="BD28" s="337">
        <f>SUM(BD167:BD173)</f>
        <v>0</v>
      </c>
      <c r="BE28" s="337">
        <f t="shared" si="118"/>
        <v>144</v>
      </c>
      <c r="BF28" s="337">
        <f t="shared" si="118"/>
        <v>112</v>
      </c>
      <c r="BG28" s="337">
        <f t="shared" si="118"/>
        <v>30</v>
      </c>
      <c r="BH28" s="337">
        <f>SUM(BH167:BH173)</f>
        <v>142</v>
      </c>
      <c r="BI28" s="339">
        <f t="shared" si="118"/>
        <v>13</v>
      </c>
      <c r="BK28" s="171" t="s">
        <v>37</v>
      </c>
      <c r="BL28" s="130">
        <f t="shared" ref="BL28:BQ28" si="119">SUM(BL167:BL173)</f>
        <v>148</v>
      </c>
      <c r="BM28" s="130">
        <f t="shared" si="119"/>
        <v>37</v>
      </c>
      <c r="BN28" s="130">
        <f t="shared" si="119"/>
        <v>0</v>
      </c>
      <c r="BO28" s="130">
        <f t="shared" si="119"/>
        <v>62</v>
      </c>
      <c r="BP28" s="130">
        <f t="shared" si="119"/>
        <v>247</v>
      </c>
      <c r="BQ28" s="131">
        <f t="shared" si="119"/>
        <v>87</v>
      </c>
    </row>
    <row r="29" spans="1:79" s="36" customFormat="1" ht="13.8">
      <c r="A29" s="171" t="s">
        <v>38</v>
      </c>
      <c r="B29" s="337">
        <f>SUM(B175:B180)</f>
        <v>2618</v>
      </c>
      <c r="C29" s="337">
        <v>1579</v>
      </c>
      <c r="D29" s="337">
        <f t="shared" ref="D29:P29" si="120">SUM(D175:D180)</f>
        <v>1039</v>
      </c>
      <c r="E29" s="337">
        <f t="shared" si="120"/>
        <v>1071</v>
      </c>
      <c r="F29" s="337">
        <f t="shared" si="120"/>
        <v>501</v>
      </c>
      <c r="G29" s="337">
        <f t="shared" si="120"/>
        <v>80</v>
      </c>
      <c r="H29" s="337">
        <f t="shared" si="120"/>
        <v>14</v>
      </c>
      <c r="I29" s="337">
        <f t="shared" si="120"/>
        <v>110</v>
      </c>
      <c r="J29" s="337">
        <f t="shared" si="120"/>
        <v>25</v>
      </c>
      <c r="K29" s="337">
        <f t="shared" si="120"/>
        <v>467</v>
      </c>
      <c r="L29" s="337">
        <f t="shared" si="120"/>
        <v>133</v>
      </c>
      <c r="M29" s="337">
        <f t="shared" si="120"/>
        <v>1159</v>
      </c>
      <c r="N29" s="337">
        <f t="shared" si="120"/>
        <v>520</v>
      </c>
      <c r="O29" s="337">
        <f t="shared" si="120"/>
        <v>40</v>
      </c>
      <c r="P29" s="337">
        <f t="shared" si="120"/>
        <v>9</v>
      </c>
      <c r="Q29" s="337">
        <f t="shared" ref="Q29:V29" si="121">SUM(Q175:Q180)</f>
        <v>301</v>
      </c>
      <c r="R29" s="337">
        <f t="shared" si="121"/>
        <v>77</v>
      </c>
      <c r="S29" s="337">
        <f t="shared" si="121"/>
        <v>24</v>
      </c>
      <c r="T29" s="337">
        <f t="shared" si="121"/>
        <v>6</v>
      </c>
      <c r="U29" s="337">
        <f t="shared" si="121"/>
        <v>5870</v>
      </c>
      <c r="V29" s="339">
        <f t="shared" si="121"/>
        <v>2324</v>
      </c>
      <c r="X29" s="472" t="s">
        <v>38</v>
      </c>
      <c r="Y29" s="337">
        <f>SUM(Y175:Y180)</f>
        <v>335</v>
      </c>
      <c r="Z29" s="337">
        <v>217</v>
      </c>
      <c r="AA29" s="337">
        <f t="shared" ref="AA29:AM29" si="122">SUM(AA175:AA180)</f>
        <v>118</v>
      </c>
      <c r="AB29" s="337">
        <f t="shared" si="122"/>
        <v>85</v>
      </c>
      <c r="AC29" s="337">
        <f t="shared" si="122"/>
        <v>28</v>
      </c>
      <c r="AD29" s="337">
        <f t="shared" si="122"/>
        <v>10</v>
      </c>
      <c r="AE29" s="337">
        <f t="shared" si="122"/>
        <v>1</v>
      </c>
      <c r="AF29" s="337">
        <f t="shared" si="122"/>
        <v>20</v>
      </c>
      <c r="AG29" s="337">
        <f t="shared" si="122"/>
        <v>2</v>
      </c>
      <c r="AH29" s="337">
        <f t="shared" si="122"/>
        <v>84</v>
      </c>
      <c r="AI29" s="337">
        <f t="shared" si="122"/>
        <v>25</v>
      </c>
      <c r="AJ29" s="337">
        <f t="shared" si="122"/>
        <v>229</v>
      </c>
      <c r="AK29" s="337">
        <f t="shared" si="122"/>
        <v>97</v>
      </c>
      <c r="AL29" s="337">
        <f t="shared" si="122"/>
        <v>4</v>
      </c>
      <c r="AM29" s="337">
        <f t="shared" si="122"/>
        <v>0</v>
      </c>
      <c r="AN29" s="337">
        <f t="shared" ref="AN29:AS29" si="123">SUM(AN175:AN180)</f>
        <v>77</v>
      </c>
      <c r="AO29" s="337">
        <f t="shared" si="123"/>
        <v>23</v>
      </c>
      <c r="AP29" s="337">
        <f t="shared" si="123"/>
        <v>7</v>
      </c>
      <c r="AQ29" s="337">
        <f t="shared" si="123"/>
        <v>2</v>
      </c>
      <c r="AR29" s="337">
        <f t="shared" si="123"/>
        <v>851</v>
      </c>
      <c r="AS29" s="339">
        <f t="shared" si="123"/>
        <v>296</v>
      </c>
      <c r="AU29" s="472" t="s">
        <v>38</v>
      </c>
      <c r="AV29" s="337">
        <f>SUM(AV175:AV180)</f>
        <v>52</v>
      </c>
      <c r="AW29" s="337">
        <f t="shared" ref="AW29:BI29" si="124">SUM(AW175:AW180)</f>
        <v>20</v>
      </c>
      <c r="AX29" s="337">
        <f t="shared" si="124"/>
        <v>2</v>
      </c>
      <c r="AY29" s="337">
        <f t="shared" si="124"/>
        <v>3</v>
      </c>
      <c r="AZ29" s="337">
        <f t="shared" si="124"/>
        <v>11</v>
      </c>
      <c r="BA29" s="337">
        <f t="shared" si="124"/>
        <v>17</v>
      </c>
      <c r="BB29" s="337">
        <f t="shared" si="124"/>
        <v>2</v>
      </c>
      <c r="BC29" s="337">
        <f t="shared" si="124"/>
        <v>7</v>
      </c>
      <c r="BD29" s="337">
        <f>SUM(BD175:BD180)</f>
        <v>1</v>
      </c>
      <c r="BE29" s="337">
        <f t="shared" si="124"/>
        <v>115</v>
      </c>
      <c r="BF29" s="337">
        <f t="shared" si="124"/>
        <v>76</v>
      </c>
      <c r="BG29" s="337">
        <f t="shared" si="124"/>
        <v>38</v>
      </c>
      <c r="BH29" s="337">
        <f>SUM(BH175:BH180)</f>
        <v>114</v>
      </c>
      <c r="BI29" s="339">
        <f t="shared" si="124"/>
        <v>18</v>
      </c>
      <c r="BK29" s="171" t="s">
        <v>38</v>
      </c>
      <c r="BL29" s="130">
        <f t="shared" ref="BL29:BQ29" si="125">SUM(BL175:BL180)</f>
        <v>75</v>
      </c>
      <c r="BM29" s="130">
        <f t="shared" si="125"/>
        <v>23</v>
      </c>
      <c r="BN29" s="130">
        <f t="shared" si="125"/>
        <v>0</v>
      </c>
      <c r="BO29" s="130">
        <f t="shared" si="125"/>
        <v>31</v>
      </c>
      <c r="BP29" s="130">
        <f t="shared" si="125"/>
        <v>129</v>
      </c>
      <c r="BQ29" s="131">
        <f t="shared" si="125"/>
        <v>84</v>
      </c>
    </row>
    <row r="30" spans="1:79" s="36" customFormat="1" ht="19.5" customHeight="1" thickBot="1">
      <c r="A30" s="258" t="s">
        <v>39</v>
      </c>
      <c r="B30" s="340">
        <f>SUM(B8:B29)</f>
        <v>49857</v>
      </c>
      <c r="C30" s="337">
        <v>26995</v>
      </c>
      <c r="D30" s="340">
        <f t="shared" ref="D30:T30" si="126">SUM(D8:D29)</f>
        <v>22862</v>
      </c>
      <c r="E30" s="340">
        <f t="shared" si="126"/>
        <v>19550</v>
      </c>
      <c r="F30" s="340">
        <f t="shared" si="126"/>
        <v>10737</v>
      </c>
      <c r="G30" s="340">
        <f t="shared" si="126"/>
        <v>1087</v>
      </c>
      <c r="H30" s="340">
        <f t="shared" si="126"/>
        <v>406</v>
      </c>
      <c r="I30" s="340">
        <f t="shared" si="126"/>
        <v>1080</v>
      </c>
      <c r="J30" s="340">
        <f t="shared" si="126"/>
        <v>390</v>
      </c>
      <c r="K30" s="340">
        <f t="shared" si="126"/>
        <v>17166</v>
      </c>
      <c r="L30" s="340">
        <f t="shared" si="126"/>
        <v>6347</v>
      </c>
      <c r="M30" s="340">
        <f t="shared" si="126"/>
        <v>16036</v>
      </c>
      <c r="N30" s="340">
        <f t="shared" si="126"/>
        <v>8307</v>
      </c>
      <c r="O30" s="340">
        <f t="shared" si="126"/>
        <v>2959</v>
      </c>
      <c r="P30" s="340">
        <f t="shared" si="126"/>
        <v>876</v>
      </c>
      <c r="Q30" s="340">
        <f t="shared" si="126"/>
        <v>9580</v>
      </c>
      <c r="R30" s="340">
        <f t="shared" si="126"/>
        <v>3618</v>
      </c>
      <c r="S30" s="340">
        <f t="shared" si="126"/>
        <v>338</v>
      </c>
      <c r="T30" s="340">
        <f t="shared" si="126"/>
        <v>163</v>
      </c>
      <c r="U30" s="340">
        <f>SUM(U8:U29)</f>
        <v>117653</v>
      </c>
      <c r="V30" s="341">
        <f>SUM(V8:V29)</f>
        <v>53706</v>
      </c>
      <c r="X30" s="258" t="s">
        <v>39</v>
      </c>
      <c r="Y30" s="340">
        <f>SUM(Y8:Y29)</f>
        <v>6597</v>
      </c>
      <c r="Z30" s="337">
        <v>3677</v>
      </c>
      <c r="AA30" s="340">
        <f t="shared" ref="AA30:AO30" si="127">SUM(AA8:AA29)</f>
        <v>2920</v>
      </c>
      <c r="AB30" s="340">
        <f t="shared" si="127"/>
        <v>923</v>
      </c>
      <c r="AC30" s="340">
        <f t="shared" si="127"/>
        <v>438</v>
      </c>
      <c r="AD30" s="340">
        <f t="shared" si="127"/>
        <v>38</v>
      </c>
      <c r="AE30" s="340">
        <f t="shared" si="127"/>
        <v>11</v>
      </c>
      <c r="AF30" s="340">
        <f t="shared" si="127"/>
        <v>69</v>
      </c>
      <c r="AG30" s="340">
        <f t="shared" si="127"/>
        <v>20</v>
      </c>
      <c r="AH30" s="340">
        <f t="shared" si="127"/>
        <v>1219</v>
      </c>
      <c r="AI30" s="340">
        <f t="shared" si="127"/>
        <v>368</v>
      </c>
      <c r="AJ30" s="340">
        <f t="shared" si="127"/>
        <v>2641</v>
      </c>
      <c r="AK30" s="340">
        <f t="shared" si="127"/>
        <v>1316</v>
      </c>
      <c r="AL30" s="340">
        <f t="shared" si="127"/>
        <v>637</v>
      </c>
      <c r="AM30" s="340">
        <f t="shared" si="127"/>
        <v>146</v>
      </c>
      <c r="AN30" s="340">
        <f t="shared" si="127"/>
        <v>2182</v>
      </c>
      <c r="AO30" s="340">
        <f t="shared" si="127"/>
        <v>769</v>
      </c>
      <c r="AP30" s="340">
        <f>SUM(AP8:AP29)</f>
        <v>46</v>
      </c>
      <c r="AQ30" s="340">
        <f>SUM(AQ8:AQ29)</f>
        <v>29</v>
      </c>
      <c r="AR30" s="340">
        <f>SUM(AR8:AR29)</f>
        <v>14352</v>
      </c>
      <c r="AS30" s="341">
        <f>SUM(AS8:AS29)</f>
        <v>6017</v>
      </c>
      <c r="AU30" s="258" t="s">
        <v>39</v>
      </c>
      <c r="AV30" s="340">
        <f>SUM(AV8:AV29)</f>
        <v>953</v>
      </c>
      <c r="AW30" s="340">
        <f t="shared" ref="AW30:BG30" si="128">SUM(AW8:AW29)</f>
        <v>376</v>
      </c>
      <c r="AX30" s="340">
        <f t="shared" si="128"/>
        <v>27</v>
      </c>
      <c r="AY30" s="340">
        <f t="shared" si="128"/>
        <v>24</v>
      </c>
      <c r="AZ30" s="340">
        <f t="shared" si="128"/>
        <v>356</v>
      </c>
      <c r="BA30" s="340">
        <f t="shared" si="128"/>
        <v>284</v>
      </c>
      <c r="BB30" s="340">
        <f t="shared" si="128"/>
        <v>95</v>
      </c>
      <c r="BC30" s="340">
        <f t="shared" si="128"/>
        <v>223</v>
      </c>
      <c r="BD30" s="340">
        <f>SUM(BD8:BD29)</f>
        <v>6</v>
      </c>
      <c r="BE30" s="340">
        <f>SUM(BE8:BE29)</f>
        <v>2344</v>
      </c>
      <c r="BF30" s="340">
        <f t="shared" si="128"/>
        <v>1897</v>
      </c>
      <c r="BG30" s="340">
        <f t="shared" si="128"/>
        <v>505</v>
      </c>
      <c r="BH30" s="340">
        <f>SUM(BH8:BH29)</f>
        <v>2402</v>
      </c>
      <c r="BI30" s="341">
        <f>SUM(BI8:BI29)</f>
        <v>249</v>
      </c>
      <c r="BK30" s="258" t="s">
        <v>39</v>
      </c>
      <c r="BL30" s="138">
        <f t="shared" ref="BL30:BQ30" si="129">SUM(BL8:BL29)</f>
        <v>2507</v>
      </c>
      <c r="BM30" s="138">
        <f t="shared" si="129"/>
        <v>502</v>
      </c>
      <c r="BN30" s="138">
        <f t="shared" si="129"/>
        <v>0</v>
      </c>
      <c r="BO30" s="138">
        <f t="shared" si="129"/>
        <v>797</v>
      </c>
      <c r="BP30" s="138">
        <f t="shared" si="129"/>
        <v>3806</v>
      </c>
      <c r="BQ30" s="139">
        <f t="shared" si="129"/>
        <v>2283</v>
      </c>
    </row>
    <row r="31" spans="1:79" s="81" customFormat="1" ht="15" customHeight="1">
      <c r="A31" s="717" t="s">
        <v>437</v>
      </c>
      <c r="B31" s="717"/>
      <c r="C31" s="717"/>
      <c r="D31" s="717"/>
      <c r="E31" s="717"/>
      <c r="F31" s="717"/>
      <c r="G31" s="717"/>
      <c r="H31" s="717"/>
      <c r="I31" s="717"/>
      <c r="J31" s="717"/>
      <c r="K31" s="717"/>
      <c r="L31" s="717"/>
      <c r="M31" s="717"/>
      <c r="N31" s="717"/>
      <c r="O31" s="717"/>
      <c r="P31" s="717"/>
      <c r="Q31" s="717"/>
      <c r="R31" s="717"/>
      <c r="S31" s="717"/>
      <c r="T31" s="717"/>
      <c r="U31" s="717"/>
      <c r="V31" s="717"/>
      <c r="X31" s="717" t="s">
        <v>440</v>
      </c>
      <c r="Y31" s="717"/>
      <c r="Z31" s="717"/>
      <c r="AA31" s="717"/>
      <c r="AB31" s="717"/>
      <c r="AC31" s="717"/>
      <c r="AD31" s="717"/>
      <c r="AE31" s="717"/>
      <c r="AF31" s="717"/>
      <c r="AG31" s="717"/>
      <c r="AH31" s="717"/>
      <c r="AI31" s="717"/>
      <c r="AJ31" s="717"/>
      <c r="AK31" s="717"/>
      <c r="AL31" s="717"/>
      <c r="AM31" s="717"/>
      <c r="AN31" s="717"/>
      <c r="AO31" s="717"/>
      <c r="AP31" s="717"/>
      <c r="AQ31" s="717"/>
      <c r="AR31" s="717"/>
      <c r="AS31" s="717"/>
      <c r="AT31" s="370"/>
      <c r="AU31" s="717" t="s">
        <v>173</v>
      </c>
      <c r="AV31" s="717"/>
      <c r="AW31" s="717"/>
      <c r="AX31" s="717"/>
      <c r="AY31" s="717"/>
      <c r="AZ31" s="717"/>
      <c r="BA31" s="717"/>
      <c r="BB31" s="717"/>
      <c r="BC31" s="717"/>
      <c r="BD31" s="717"/>
      <c r="BE31" s="717"/>
      <c r="BF31" s="717"/>
      <c r="BG31" s="717"/>
      <c r="BH31" s="717"/>
      <c r="BI31" s="717"/>
      <c r="BJ31" s="370"/>
      <c r="BK31" s="717" t="s">
        <v>174</v>
      </c>
      <c r="BL31" s="717"/>
      <c r="BM31" s="717"/>
      <c r="BN31" s="717"/>
      <c r="BO31" s="717"/>
      <c r="BP31" s="717"/>
      <c r="BQ31" s="717"/>
      <c r="BR31" s="370"/>
      <c r="BS31" s="370"/>
      <c r="BT31" s="370"/>
      <c r="BU31" s="370"/>
      <c r="BV31" s="370"/>
      <c r="BW31" s="370"/>
      <c r="BX31" s="370"/>
      <c r="BY31" s="370"/>
      <c r="BZ31" s="370"/>
      <c r="CA31" s="370"/>
    </row>
    <row r="32" spans="1:79" s="81" customFormat="1" ht="15" customHeight="1" thickBot="1">
      <c r="A32" s="703" t="s">
        <v>3</v>
      </c>
      <c r="B32" s="703"/>
      <c r="C32" s="703"/>
      <c r="D32" s="703"/>
      <c r="E32" s="703"/>
      <c r="F32" s="703"/>
      <c r="G32" s="703"/>
      <c r="H32" s="703"/>
      <c r="I32" s="703"/>
      <c r="J32" s="703"/>
      <c r="K32" s="703"/>
      <c r="L32" s="703"/>
      <c r="M32" s="703"/>
      <c r="N32" s="703"/>
      <c r="O32" s="703"/>
      <c r="P32" s="703"/>
      <c r="Q32" s="703"/>
      <c r="R32" s="703"/>
      <c r="S32" s="703"/>
      <c r="T32" s="703"/>
      <c r="U32" s="703"/>
      <c r="V32" s="703"/>
      <c r="X32" s="703" t="s">
        <v>3</v>
      </c>
      <c r="Y32" s="703"/>
      <c r="Z32" s="703"/>
      <c r="AA32" s="703"/>
      <c r="AB32" s="703"/>
      <c r="AC32" s="703"/>
      <c r="AD32" s="703"/>
      <c r="AE32" s="703"/>
      <c r="AF32" s="703"/>
      <c r="AG32" s="703"/>
      <c r="AH32" s="703"/>
      <c r="AI32" s="703"/>
      <c r="AJ32" s="703"/>
      <c r="AK32" s="703"/>
      <c r="AL32" s="703"/>
      <c r="AM32" s="703"/>
      <c r="AN32" s="703"/>
      <c r="AO32" s="703"/>
      <c r="AP32" s="703"/>
      <c r="AQ32" s="703"/>
      <c r="AR32" s="703"/>
      <c r="AS32" s="703"/>
      <c r="AT32" s="1"/>
      <c r="AU32" s="703" t="s">
        <v>3</v>
      </c>
      <c r="AV32" s="703"/>
      <c r="AW32" s="703"/>
      <c r="AX32" s="703"/>
      <c r="AY32" s="703"/>
      <c r="AZ32" s="703"/>
      <c r="BA32" s="703"/>
      <c r="BB32" s="703"/>
      <c r="BC32" s="703"/>
      <c r="BD32" s="703"/>
      <c r="BE32" s="703"/>
      <c r="BF32" s="703"/>
      <c r="BG32" s="703"/>
      <c r="BH32" s="703"/>
      <c r="BI32" s="703"/>
      <c r="BJ32" s="387"/>
      <c r="BK32" s="703" t="s">
        <v>3</v>
      </c>
      <c r="BL32" s="703"/>
      <c r="BM32" s="703"/>
      <c r="BN32" s="703"/>
      <c r="BO32" s="703"/>
      <c r="BP32" s="703"/>
      <c r="BQ32" s="703"/>
      <c r="BR32" s="23"/>
      <c r="BS32" s="23"/>
      <c r="BT32" s="23"/>
      <c r="BU32" s="23"/>
      <c r="BV32" s="23"/>
      <c r="BW32" s="23"/>
      <c r="BX32" s="23"/>
      <c r="BY32" s="23"/>
      <c r="BZ32" s="23"/>
      <c r="CA32" s="23"/>
    </row>
    <row r="33" spans="1:69" s="36" customFormat="1" ht="13.8" hidden="1"/>
    <row r="34" spans="1:69" s="36" customFormat="1" ht="15" customHeight="1">
      <c r="A34" s="759" t="s">
        <v>40</v>
      </c>
      <c r="B34" s="758" t="s">
        <v>176</v>
      </c>
      <c r="C34" s="708"/>
      <c r="D34" s="698"/>
      <c r="E34" s="758" t="s">
        <v>177</v>
      </c>
      <c r="F34" s="698"/>
      <c r="G34" s="758" t="s">
        <v>178</v>
      </c>
      <c r="H34" s="698"/>
      <c r="I34" s="758" t="s">
        <v>179</v>
      </c>
      <c r="J34" s="761"/>
      <c r="K34" s="766" t="s">
        <v>157</v>
      </c>
      <c r="L34" s="767"/>
      <c r="M34" s="757" t="s">
        <v>180</v>
      </c>
      <c r="N34" s="698"/>
      <c r="O34" s="758" t="s">
        <v>181</v>
      </c>
      <c r="P34" s="698"/>
      <c r="Q34" s="758" t="s">
        <v>182</v>
      </c>
      <c r="R34" s="698"/>
      <c r="S34" s="758" t="s">
        <v>328</v>
      </c>
      <c r="T34" s="698"/>
      <c r="U34" s="758" t="s">
        <v>9</v>
      </c>
      <c r="V34" s="725"/>
      <c r="X34" s="759" t="s">
        <v>40</v>
      </c>
      <c r="Y34" s="697" t="s">
        <v>176</v>
      </c>
      <c r="Z34" s="708"/>
      <c r="AA34" s="698"/>
      <c r="AB34" s="697" t="s">
        <v>177</v>
      </c>
      <c r="AC34" s="698"/>
      <c r="AD34" s="697" t="s">
        <v>178</v>
      </c>
      <c r="AE34" s="698"/>
      <c r="AF34" s="697" t="s">
        <v>179</v>
      </c>
      <c r="AG34" s="761"/>
      <c r="AH34" s="765" t="s">
        <v>157</v>
      </c>
      <c r="AI34" s="763"/>
      <c r="AJ34" s="757" t="s">
        <v>180</v>
      </c>
      <c r="AK34" s="698"/>
      <c r="AL34" s="697" t="s">
        <v>181</v>
      </c>
      <c r="AM34" s="698"/>
      <c r="AN34" s="697" t="s">
        <v>182</v>
      </c>
      <c r="AO34" s="698"/>
      <c r="AP34" s="697" t="s">
        <v>328</v>
      </c>
      <c r="AQ34" s="698"/>
      <c r="AR34" s="697" t="s">
        <v>9</v>
      </c>
      <c r="AS34" s="725"/>
      <c r="AU34" s="683" t="s">
        <v>159</v>
      </c>
      <c r="AV34" s="754" t="s">
        <v>382</v>
      </c>
      <c r="AW34" s="754"/>
      <c r="AX34" s="754"/>
      <c r="AY34" s="754"/>
      <c r="AZ34" s="754"/>
      <c r="BA34" s="754"/>
      <c r="BB34" s="754"/>
      <c r="BC34" s="754"/>
      <c r="BD34" s="754"/>
      <c r="BE34" s="754"/>
      <c r="BF34" s="729" t="s">
        <v>11</v>
      </c>
      <c r="BG34" s="729"/>
      <c r="BH34" s="729"/>
      <c r="BI34" s="753" t="s">
        <v>12</v>
      </c>
      <c r="BK34" s="683" t="s">
        <v>175</v>
      </c>
      <c r="BL34" s="659" t="s">
        <v>169</v>
      </c>
      <c r="BM34" s="660"/>
      <c r="BN34" s="660"/>
      <c r="BO34" s="660"/>
      <c r="BP34" s="660"/>
      <c r="BQ34" s="753" t="s">
        <v>213</v>
      </c>
    </row>
    <row r="35" spans="1:69" s="36" customFormat="1" ht="34.5" customHeight="1">
      <c r="A35" s="760"/>
      <c r="B35" s="182" t="s">
        <v>14</v>
      </c>
      <c r="C35" s="306"/>
      <c r="D35" s="182" t="s">
        <v>15</v>
      </c>
      <c r="E35" s="182" t="s">
        <v>14</v>
      </c>
      <c r="F35" s="182" t="s">
        <v>15</v>
      </c>
      <c r="G35" s="182" t="s">
        <v>14</v>
      </c>
      <c r="H35" s="182" t="s">
        <v>15</v>
      </c>
      <c r="I35" s="182" t="s">
        <v>14</v>
      </c>
      <c r="J35" s="377" t="s">
        <v>15</v>
      </c>
      <c r="K35" s="182" t="s">
        <v>14</v>
      </c>
      <c r="L35" s="377" t="s">
        <v>15</v>
      </c>
      <c r="M35" s="257" t="s">
        <v>14</v>
      </c>
      <c r="N35" s="182" t="s">
        <v>15</v>
      </c>
      <c r="O35" s="182" t="s">
        <v>14</v>
      </c>
      <c r="P35" s="182" t="s">
        <v>15</v>
      </c>
      <c r="Q35" s="182" t="s">
        <v>14</v>
      </c>
      <c r="R35" s="182" t="s">
        <v>15</v>
      </c>
      <c r="S35" s="182" t="s">
        <v>14</v>
      </c>
      <c r="T35" s="182" t="s">
        <v>15</v>
      </c>
      <c r="U35" s="182" t="s">
        <v>14</v>
      </c>
      <c r="V35" s="183" t="s">
        <v>15</v>
      </c>
      <c r="X35" s="760"/>
      <c r="Y35" s="182" t="s">
        <v>14</v>
      </c>
      <c r="Z35" s="306"/>
      <c r="AA35" s="182" t="s">
        <v>15</v>
      </c>
      <c r="AB35" s="182" t="s">
        <v>14</v>
      </c>
      <c r="AC35" s="182" t="s">
        <v>15</v>
      </c>
      <c r="AD35" s="182" t="s">
        <v>14</v>
      </c>
      <c r="AE35" s="182" t="s">
        <v>15</v>
      </c>
      <c r="AF35" s="182" t="s">
        <v>14</v>
      </c>
      <c r="AG35" s="377" t="s">
        <v>15</v>
      </c>
      <c r="AH35" s="182" t="s">
        <v>14</v>
      </c>
      <c r="AI35" s="377" t="s">
        <v>15</v>
      </c>
      <c r="AJ35" s="257" t="s">
        <v>14</v>
      </c>
      <c r="AK35" s="182" t="s">
        <v>15</v>
      </c>
      <c r="AL35" s="182" t="s">
        <v>14</v>
      </c>
      <c r="AM35" s="182" t="s">
        <v>15</v>
      </c>
      <c r="AN35" s="182" t="s">
        <v>14</v>
      </c>
      <c r="AO35" s="182" t="s">
        <v>15</v>
      </c>
      <c r="AP35" s="182" t="s">
        <v>14</v>
      </c>
      <c r="AQ35" s="182" t="s">
        <v>15</v>
      </c>
      <c r="AR35" s="182" t="s">
        <v>14</v>
      </c>
      <c r="AS35" s="183" t="s">
        <v>15</v>
      </c>
      <c r="AU35" s="684"/>
      <c r="AV35" s="364" t="s">
        <v>156</v>
      </c>
      <c r="AW35" s="364" t="s">
        <v>161</v>
      </c>
      <c r="AX35" s="364" t="s">
        <v>162</v>
      </c>
      <c r="AY35" s="364" t="s">
        <v>163</v>
      </c>
      <c r="AZ35" s="364" t="s">
        <v>164</v>
      </c>
      <c r="BA35" s="364" t="s">
        <v>165</v>
      </c>
      <c r="BB35" s="364" t="s">
        <v>166</v>
      </c>
      <c r="BC35" s="364" t="s">
        <v>167</v>
      </c>
      <c r="BD35" s="364" t="s">
        <v>168</v>
      </c>
      <c r="BE35" s="364" t="s">
        <v>384</v>
      </c>
      <c r="BF35" s="364" t="s">
        <v>335</v>
      </c>
      <c r="BG35" s="364" t="s">
        <v>336</v>
      </c>
      <c r="BH35" s="553" t="s">
        <v>383</v>
      </c>
      <c r="BI35" s="681"/>
      <c r="BK35" s="684"/>
      <c r="BL35" s="43" t="s">
        <v>227</v>
      </c>
      <c r="BM35" s="43" t="s">
        <v>380</v>
      </c>
      <c r="BN35" s="43" t="s">
        <v>379</v>
      </c>
      <c r="BO35" s="43" t="s">
        <v>170</v>
      </c>
      <c r="BP35" s="376" t="s">
        <v>381</v>
      </c>
      <c r="BQ35" s="681"/>
    </row>
    <row r="36" spans="1:69" s="36" customFormat="1" ht="12.75" customHeight="1">
      <c r="A36" s="259" t="s">
        <v>17</v>
      </c>
      <c r="B36" s="42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88"/>
      <c r="X36" s="245" t="s">
        <v>17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388"/>
      <c r="AU36" s="259" t="s">
        <v>17</v>
      </c>
      <c r="AV36" s="364"/>
      <c r="AW36" s="364"/>
      <c r="AX36" s="364"/>
      <c r="AY36" s="364"/>
      <c r="AZ36" s="364"/>
      <c r="BA36" s="364"/>
      <c r="BB36" s="364"/>
      <c r="BC36" s="364"/>
      <c r="BD36" s="364"/>
      <c r="BE36" s="364"/>
      <c r="BF36" s="364"/>
      <c r="BG36" s="364"/>
      <c r="BH36" s="553"/>
      <c r="BI36" s="366"/>
      <c r="BK36" s="245" t="s">
        <v>17</v>
      </c>
      <c r="BL36" s="43"/>
      <c r="BM36" s="43"/>
      <c r="BN36" s="43"/>
      <c r="BO36" s="43"/>
      <c r="BP36" s="43"/>
      <c r="BQ36" s="388"/>
    </row>
    <row r="37" spans="1:69" s="36" customFormat="1" ht="17.25" customHeight="1">
      <c r="A37" s="246" t="s">
        <v>41</v>
      </c>
      <c r="B37" s="47">
        <v>1132</v>
      </c>
      <c r="C37" s="47"/>
      <c r="D37" s="47">
        <v>553</v>
      </c>
      <c r="E37" s="47">
        <v>359</v>
      </c>
      <c r="F37" s="47">
        <v>219</v>
      </c>
      <c r="G37" s="47">
        <v>0</v>
      </c>
      <c r="H37" s="47">
        <v>0</v>
      </c>
      <c r="I37" s="47">
        <v>0</v>
      </c>
      <c r="J37" s="47">
        <v>0</v>
      </c>
      <c r="K37" s="47">
        <v>374</v>
      </c>
      <c r="L37" s="47">
        <v>137</v>
      </c>
      <c r="M37" s="47">
        <v>354</v>
      </c>
      <c r="N37" s="47">
        <v>199</v>
      </c>
      <c r="O37" s="47">
        <v>66</v>
      </c>
      <c r="P37" s="47">
        <v>9</v>
      </c>
      <c r="Q37" s="47">
        <v>307</v>
      </c>
      <c r="R37" s="47">
        <v>115</v>
      </c>
      <c r="S37" s="47"/>
      <c r="T37" s="47"/>
      <c r="U37" s="47">
        <f>+B37+E37+G37+I37+K37+M37+O37+Q37+S37</f>
        <v>2592</v>
      </c>
      <c r="V37" s="154">
        <f t="shared" ref="V37:V41" si="130">+D37+F37+H37+J37+L37+N37+P37+R37+T37</f>
        <v>1232</v>
      </c>
      <c r="X37" s="246" t="s">
        <v>41</v>
      </c>
      <c r="Y37" s="47">
        <v>223</v>
      </c>
      <c r="Z37" s="47"/>
      <c r="AA37" s="47">
        <v>100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41</v>
      </c>
      <c r="AI37" s="47">
        <v>14</v>
      </c>
      <c r="AJ37" s="47">
        <v>47</v>
      </c>
      <c r="AK37" s="47">
        <v>16</v>
      </c>
      <c r="AL37" s="47">
        <v>11</v>
      </c>
      <c r="AM37" s="47">
        <v>1</v>
      </c>
      <c r="AN37" s="47">
        <v>83</v>
      </c>
      <c r="AO37" s="47">
        <v>29</v>
      </c>
      <c r="AP37" s="47"/>
      <c r="AQ37" s="47"/>
      <c r="AR37" s="47">
        <f>+Y37+AB37+AD37+AF37+AH37+AJ37+AL37+AN37+AP37</f>
        <v>405</v>
      </c>
      <c r="AS37" s="154">
        <f t="shared" ref="AS37:AS41" si="131">+AA37+AC37+AE37+AG37+AI37+AK37+AM37+AO37+AQ37</f>
        <v>160</v>
      </c>
      <c r="AU37" s="251" t="s">
        <v>41</v>
      </c>
      <c r="AV37" s="149">
        <v>23</v>
      </c>
      <c r="AW37" s="149">
        <v>6</v>
      </c>
      <c r="AX37" s="149"/>
      <c r="AY37" s="149"/>
      <c r="AZ37" s="149">
        <v>8</v>
      </c>
      <c r="BA37" s="149">
        <v>5</v>
      </c>
      <c r="BB37" s="149">
        <v>2</v>
      </c>
      <c r="BC37" s="149">
        <v>6</v>
      </c>
      <c r="BD37" s="149"/>
      <c r="BE37" s="149">
        <f t="shared" ref="BE37:BE67" si="132">SUM(AV37:BD37)</f>
        <v>50</v>
      </c>
      <c r="BF37" s="149">
        <v>36</v>
      </c>
      <c r="BG37" s="149">
        <v>10</v>
      </c>
      <c r="BH37" s="149">
        <f>+BF37+BG37</f>
        <v>46</v>
      </c>
      <c r="BI37" s="162">
        <v>4</v>
      </c>
      <c r="BK37" s="246" t="s">
        <v>41</v>
      </c>
      <c r="BL37" s="47">
        <v>40</v>
      </c>
      <c r="BM37" s="47">
        <v>15</v>
      </c>
      <c r="BN37" s="47">
        <v>0</v>
      </c>
      <c r="BO37" s="47">
        <v>23</v>
      </c>
      <c r="BP37" s="47">
        <f>+BL37+BM37+BN37+BO37</f>
        <v>78</v>
      </c>
      <c r="BQ37" s="154">
        <v>25</v>
      </c>
    </row>
    <row r="38" spans="1:69" s="36" customFormat="1" ht="13.8">
      <c r="A38" s="246" t="s">
        <v>42</v>
      </c>
      <c r="B38" s="47">
        <v>1115</v>
      </c>
      <c r="C38" s="47"/>
      <c r="D38" s="47">
        <v>542</v>
      </c>
      <c r="E38" s="47">
        <v>372</v>
      </c>
      <c r="F38" s="47">
        <v>238</v>
      </c>
      <c r="G38" s="47">
        <v>0</v>
      </c>
      <c r="H38" s="47">
        <v>0</v>
      </c>
      <c r="I38" s="47">
        <v>0</v>
      </c>
      <c r="J38" s="47">
        <v>0</v>
      </c>
      <c r="K38" s="47">
        <v>464</v>
      </c>
      <c r="L38" s="47">
        <v>171</v>
      </c>
      <c r="M38" s="47">
        <v>119</v>
      </c>
      <c r="N38" s="47">
        <v>87</v>
      </c>
      <c r="O38" s="47">
        <v>32</v>
      </c>
      <c r="P38" s="47">
        <v>1</v>
      </c>
      <c r="Q38" s="47">
        <v>115</v>
      </c>
      <c r="R38" s="47">
        <v>35</v>
      </c>
      <c r="S38" s="47"/>
      <c r="T38" s="47"/>
      <c r="U38" s="47">
        <f>+B38+E38+G38+I38+K38+M38+O38+Q38+S38</f>
        <v>2217</v>
      </c>
      <c r="V38" s="154">
        <f t="shared" si="130"/>
        <v>1074</v>
      </c>
      <c r="X38" s="246" t="s">
        <v>42</v>
      </c>
      <c r="Y38" s="47">
        <v>141</v>
      </c>
      <c r="Z38" s="47"/>
      <c r="AA38" s="47">
        <v>67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24</v>
      </c>
      <c r="AI38" s="47">
        <v>5</v>
      </c>
      <c r="AJ38" s="47">
        <v>16</v>
      </c>
      <c r="AK38" s="47">
        <v>8</v>
      </c>
      <c r="AL38" s="47">
        <v>3</v>
      </c>
      <c r="AM38" s="47">
        <v>1</v>
      </c>
      <c r="AN38" s="47">
        <v>30</v>
      </c>
      <c r="AO38" s="47">
        <v>9</v>
      </c>
      <c r="AP38" s="47"/>
      <c r="AQ38" s="47"/>
      <c r="AR38" s="47">
        <f>+Y38+AB38+AD38+AF38+AH38+AJ38+AL38+AN38+AP38</f>
        <v>214</v>
      </c>
      <c r="AS38" s="154">
        <f t="shared" si="131"/>
        <v>90</v>
      </c>
      <c r="AU38" s="251" t="s">
        <v>42</v>
      </c>
      <c r="AV38" s="149">
        <v>21</v>
      </c>
      <c r="AW38" s="149">
        <v>7</v>
      </c>
      <c r="AX38" s="149"/>
      <c r="AY38" s="149"/>
      <c r="AZ38" s="149">
        <v>7</v>
      </c>
      <c r="BA38" s="149">
        <v>2</v>
      </c>
      <c r="BB38" s="149">
        <v>1</v>
      </c>
      <c r="BC38" s="149">
        <v>2</v>
      </c>
      <c r="BD38" s="149"/>
      <c r="BE38" s="149">
        <f t="shared" si="132"/>
        <v>40</v>
      </c>
      <c r="BF38" s="149">
        <v>12</v>
      </c>
      <c r="BG38" s="149">
        <v>20</v>
      </c>
      <c r="BH38" s="149">
        <f t="shared" ref="BH38:BH67" si="133">+BF38+BG38</f>
        <v>32</v>
      </c>
      <c r="BI38" s="162">
        <v>3</v>
      </c>
      <c r="BK38" s="246" t="s">
        <v>42</v>
      </c>
      <c r="BL38" s="47">
        <v>32</v>
      </c>
      <c r="BM38" s="47">
        <v>12</v>
      </c>
      <c r="BN38" s="47">
        <v>0</v>
      </c>
      <c r="BO38" s="47">
        <v>17</v>
      </c>
      <c r="BP38" s="47">
        <f t="shared" ref="BP38:BP67" si="134">+BL38+BM38+BN38+BO38</f>
        <v>61</v>
      </c>
      <c r="BQ38" s="154">
        <v>27</v>
      </c>
    </row>
    <row r="39" spans="1:69" s="36" customFormat="1" ht="13.8">
      <c r="A39" s="246" t="s">
        <v>43</v>
      </c>
      <c r="B39" s="47">
        <v>220</v>
      </c>
      <c r="C39" s="47"/>
      <c r="D39" s="47">
        <v>91</v>
      </c>
      <c r="E39" s="47">
        <v>67</v>
      </c>
      <c r="F39" s="47">
        <v>35</v>
      </c>
      <c r="G39" s="47">
        <v>0</v>
      </c>
      <c r="H39" s="47">
        <v>0</v>
      </c>
      <c r="I39" s="47">
        <v>0</v>
      </c>
      <c r="J39" s="47">
        <v>0</v>
      </c>
      <c r="K39" s="47">
        <v>151</v>
      </c>
      <c r="L39" s="47">
        <v>29</v>
      </c>
      <c r="M39" s="47">
        <v>119</v>
      </c>
      <c r="N39" s="47">
        <v>78</v>
      </c>
      <c r="O39" s="47">
        <v>7</v>
      </c>
      <c r="P39" s="47">
        <v>1</v>
      </c>
      <c r="Q39" s="47">
        <v>84</v>
      </c>
      <c r="R39" s="47">
        <v>22</v>
      </c>
      <c r="S39" s="47"/>
      <c r="T39" s="47"/>
      <c r="U39" s="47">
        <f>+B39+E39+G39+I39+K39+M39+O39+Q39+S39</f>
        <v>648</v>
      </c>
      <c r="V39" s="154">
        <f t="shared" si="130"/>
        <v>256</v>
      </c>
      <c r="X39" s="246" t="s">
        <v>43</v>
      </c>
      <c r="Y39" s="47">
        <v>52</v>
      </c>
      <c r="Z39" s="47"/>
      <c r="AA39" s="47">
        <v>15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14</v>
      </c>
      <c r="AI39" s="47">
        <v>2</v>
      </c>
      <c r="AJ39" s="47">
        <v>16</v>
      </c>
      <c r="AK39" s="47">
        <v>3</v>
      </c>
      <c r="AL39" s="47">
        <v>0</v>
      </c>
      <c r="AM39" s="47">
        <v>0</v>
      </c>
      <c r="AN39" s="47">
        <v>0</v>
      </c>
      <c r="AO39" s="47">
        <v>0</v>
      </c>
      <c r="AP39" s="47"/>
      <c r="AQ39" s="47"/>
      <c r="AR39" s="47">
        <f>+Y39+AB39+AD39+AF39+AH39+AJ39+AL39+AN39+AP39</f>
        <v>82</v>
      </c>
      <c r="AS39" s="154">
        <f t="shared" si="131"/>
        <v>20</v>
      </c>
      <c r="AU39" s="251" t="s">
        <v>43</v>
      </c>
      <c r="AV39" s="149">
        <v>4</v>
      </c>
      <c r="AW39" s="149">
        <v>1</v>
      </c>
      <c r="AX39" s="149"/>
      <c r="AY39" s="149"/>
      <c r="AZ39" s="149">
        <v>2</v>
      </c>
      <c r="BA39" s="149">
        <v>2</v>
      </c>
      <c r="BB39" s="149">
        <v>1</v>
      </c>
      <c r="BC39" s="149">
        <v>2</v>
      </c>
      <c r="BD39" s="149"/>
      <c r="BE39" s="149">
        <f t="shared" si="132"/>
        <v>12</v>
      </c>
      <c r="BF39" s="149">
        <v>11</v>
      </c>
      <c r="BG39" s="149">
        <v>1</v>
      </c>
      <c r="BH39" s="149">
        <f t="shared" si="133"/>
        <v>12</v>
      </c>
      <c r="BI39" s="162">
        <v>1</v>
      </c>
      <c r="BK39" s="246" t="s">
        <v>43</v>
      </c>
      <c r="BL39" s="47">
        <v>10</v>
      </c>
      <c r="BM39" s="47">
        <v>1</v>
      </c>
      <c r="BN39" s="47">
        <v>0</v>
      </c>
      <c r="BO39" s="47">
        <v>9</v>
      </c>
      <c r="BP39" s="47">
        <f t="shared" si="134"/>
        <v>20</v>
      </c>
      <c r="BQ39" s="154">
        <v>5</v>
      </c>
    </row>
    <row r="40" spans="1:69" s="36" customFormat="1" ht="13.8">
      <c r="A40" s="246" t="s">
        <v>44</v>
      </c>
      <c r="B40" s="47">
        <v>130</v>
      </c>
      <c r="C40" s="47"/>
      <c r="D40" s="47">
        <v>67</v>
      </c>
      <c r="E40" s="47">
        <v>46</v>
      </c>
      <c r="F40" s="47">
        <v>31</v>
      </c>
      <c r="G40" s="47">
        <v>0</v>
      </c>
      <c r="H40" s="47">
        <v>0</v>
      </c>
      <c r="I40" s="47">
        <v>0</v>
      </c>
      <c r="J40" s="47">
        <v>0</v>
      </c>
      <c r="K40" s="47">
        <v>78</v>
      </c>
      <c r="L40" s="47">
        <v>30</v>
      </c>
      <c r="M40" s="47">
        <v>60</v>
      </c>
      <c r="N40" s="47">
        <v>26</v>
      </c>
      <c r="O40" s="47">
        <v>0</v>
      </c>
      <c r="P40" s="47">
        <v>0</v>
      </c>
      <c r="Q40" s="47">
        <v>0</v>
      </c>
      <c r="R40" s="47">
        <v>0</v>
      </c>
      <c r="S40" s="47">
        <v>28</v>
      </c>
      <c r="T40" s="47">
        <v>10</v>
      </c>
      <c r="U40" s="47">
        <f>+B40+E40+G40+I40+K40+M40+O40+Q40+S40</f>
        <v>342</v>
      </c>
      <c r="V40" s="154">
        <f t="shared" si="130"/>
        <v>164</v>
      </c>
      <c r="X40" s="246" t="s">
        <v>44</v>
      </c>
      <c r="Y40" s="47">
        <v>18</v>
      </c>
      <c r="Z40" s="47"/>
      <c r="AA40" s="47">
        <v>9</v>
      </c>
      <c r="AB40" s="47">
        <v>2</v>
      </c>
      <c r="AC40" s="47">
        <v>1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15</v>
      </c>
      <c r="AK40" s="47">
        <v>2</v>
      </c>
      <c r="AL40" s="47">
        <v>0</v>
      </c>
      <c r="AM40" s="47">
        <v>0</v>
      </c>
      <c r="AN40" s="47">
        <v>0</v>
      </c>
      <c r="AO40" s="47">
        <v>0</v>
      </c>
      <c r="AP40" s="47">
        <v>3</v>
      </c>
      <c r="AQ40" s="47">
        <v>0</v>
      </c>
      <c r="AR40" s="47">
        <f>+Y40+AB40+AD40+AF40+AH40+AJ40+AL40+AN40+AP40</f>
        <v>38</v>
      </c>
      <c r="AS40" s="154">
        <f t="shared" si="131"/>
        <v>12</v>
      </c>
      <c r="AU40" s="251" t="s">
        <v>44</v>
      </c>
      <c r="AV40" s="149">
        <v>4</v>
      </c>
      <c r="AW40" s="149">
        <v>1</v>
      </c>
      <c r="AX40" s="149"/>
      <c r="AY40" s="149"/>
      <c r="AZ40" s="149">
        <v>2</v>
      </c>
      <c r="BA40" s="149">
        <v>1</v>
      </c>
      <c r="BB40" s="149"/>
      <c r="BC40" s="149">
        <v>1</v>
      </c>
      <c r="BD40" s="149">
        <v>1</v>
      </c>
      <c r="BE40" s="149">
        <f t="shared" si="132"/>
        <v>10</v>
      </c>
      <c r="BF40" s="149">
        <v>5</v>
      </c>
      <c r="BG40" s="149">
        <v>1</v>
      </c>
      <c r="BH40" s="149">
        <f t="shared" si="133"/>
        <v>6</v>
      </c>
      <c r="BI40" s="162">
        <v>1</v>
      </c>
      <c r="BK40" s="246" t="s">
        <v>44</v>
      </c>
      <c r="BL40" s="47">
        <v>11</v>
      </c>
      <c r="BM40" s="47">
        <v>5</v>
      </c>
      <c r="BN40" s="47">
        <v>0</v>
      </c>
      <c r="BO40" s="47">
        <v>2</v>
      </c>
      <c r="BP40" s="47">
        <f t="shared" si="134"/>
        <v>18</v>
      </c>
      <c r="BQ40" s="154">
        <v>6</v>
      </c>
    </row>
    <row r="41" spans="1:69" s="36" customFormat="1" ht="13.8">
      <c r="A41" s="246" t="s">
        <v>45</v>
      </c>
      <c r="B41" s="47">
        <v>825</v>
      </c>
      <c r="C41" s="47"/>
      <c r="D41" s="47">
        <v>424</v>
      </c>
      <c r="E41" s="47">
        <v>262</v>
      </c>
      <c r="F41" s="47">
        <v>173</v>
      </c>
      <c r="G41" s="47">
        <v>0</v>
      </c>
      <c r="H41" s="47">
        <v>0</v>
      </c>
      <c r="I41" s="47">
        <v>0</v>
      </c>
      <c r="J41" s="47">
        <v>0</v>
      </c>
      <c r="K41" s="47">
        <v>433</v>
      </c>
      <c r="L41" s="47">
        <v>187</v>
      </c>
      <c r="M41" s="47">
        <v>187</v>
      </c>
      <c r="N41" s="47">
        <v>125</v>
      </c>
      <c r="O41" s="47">
        <v>32</v>
      </c>
      <c r="P41" s="47">
        <v>8</v>
      </c>
      <c r="Q41" s="47">
        <v>164</v>
      </c>
      <c r="R41" s="47">
        <v>63</v>
      </c>
      <c r="S41" s="47"/>
      <c r="T41" s="47"/>
      <c r="U41" s="47">
        <f>+B41+E41+G41+I41+K41+M41+O41+Q41+S41</f>
        <v>1903</v>
      </c>
      <c r="V41" s="154">
        <f t="shared" si="130"/>
        <v>980</v>
      </c>
      <c r="X41" s="246" t="s">
        <v>45</v>
      </c>
      <c r="Y41" s="47">
        <v>105</v>
      </c>
      <c r="Z41" s="47"/>
      <c r="AA41" s="47">
        <v>60</v>
      </c>
      <c r="AB41" s="47">
        <v>20</v>
      </c>
      <c r="AC41" s="47">
        <v>12</v>
      </c>
      <c r="AD41" s="47">
        <v>0</v>
      </c>
      <c r="AE41" s="47">
        <v>0</v>
      </c>
      <c r="AF41" s="47">
        <v>0</v>
      </c>
      <c r="AG41" s="47">
        <v>0</v>
      </c>
      <c r="AH41" s="47">
        <v>62</v>
      </c>
      <c r="AI41" s="47">
        <v>28</v>
      </c>
      <c r="AJ41" s="47">
        <v>48</v>
      </c>
      <c r="AK41" s="47">
        <v>31</v>
      </c>
      <c r="AL41" s="47">
        <v>8</v>
      </c>
      <c r="AM41" s="47">
        <v>1</v>
      </c>
      <c r="AN41" s="47">
        <v>29</v>
      </c>
      <c r="AO41" s="47">
        <v>9</v>
      </c>
      <c r="AP41" s="47"/>
      <c r="AQ41" s="47"/>
      <c r="AR41" s="47">
        <f>+Y41+AB41+AD41+AF41+AH41+AJ41+AL41+AN41+AP41</f>
        <v>272</v>
      </c>
      <c r="AS41" s="154">
        <f t="shared" si="131"/>
        <v>141</v>
      </c>
      <c r="AU41" s="251" t="s">
        <v>45</v>
      </c>
      <c r="AV41" s="149">
        <v>20</v>
      </c>
      <c r="AW41" s="149">
        <v>6</v>
      </c>
      <c r="AX41" s="149"/>
      <c r="AY41" s="149"/>
      <c r="AZ41" s="149">
        <v>9</v>
      </c>
      <c r="BA41" s="149">
        <v>3</v>
      </c>
      <c r="BB41" s="149">
        <v>1</v>
      </c>
      <c r="BC41" s="149">
        <v>3</v>
      </c>
      <c r="BD41" s="149"/>
      <c r="BE41" s="149">
        <f t="shared" si="132"/>
        <v>42</v>
      </c>
      <c r="BF41" s="149">
        <v>39</v>
      </c>
      <c r="BG41" s="149">
        <v>11</v>
      </c>
      <c r="BH41" s="149">
        <f t="shared" si="133"/>
        <v>50</v>
      </c>
      <c r="BI41" s="162">
        <v>5</v>
      </c>
      <c r="BK41" s="246" t="s">
        <v>45</v>
      </c>
      <c r="BL41" s="47">
        <v>42</v>
      </c>
      <c r="BM41" s="47">
        <v>9</v>
      </c>
      <c r="BN41" s="47">
        <v>0</v>
      </c>
      <c r="BO41" s="47">
        <v>8</v>
      </c>
      <c r="BP41" s="47">
        <f t="shared" si="134"/>
        <v>59</v>
      </c>
      <c r="BQ41" s="154">
        <v>27</v>
      </c>
    </row>
    <row r="42" spans="1:69" s="36" customFormat="1" ht="13.5" customHeight="1">
      <c r="A42" s="247" t="s">
        <v>18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154"/>
      <c r="X42" s="247" t="s">
        <v>18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54"/>
      <c r="AU42" s="249" t="s">
        <v>18</v>
      </c>
      <c r="AV42" s="149"/>
      <c r="AW42" s="149"/>
      <c r="AX42" s="149"/>
      <c r="AY42" s="149"/>
      <c r="AZ42" s="149"/>
      <c r="BA42" s="149"/>
      <c r="BB42" s="149"/>
      <c r="BC42" s="149"/>
      <c r="BD42" s="149"/>
      <c r="BE42" s="149">
        <f t="shared" si="132"/>
        <v>0</v>
      </c>
      <c r="BF42" s="149"/>
      <c r="BG42" s="149"/>
      <c r="BH42" s="149">
        <f t="shared" si="133"/>
        <v>0</v>
      </c>
      <c r="BI42" s="162"/>
      <c r="BK42" s="247" t="s">
        <v>18</v>
      </c>
      <c r="BL42" s="47"/>
      <c r="BM42" s="47"/>
      <c r="BN42" s="47"/>
      <c r="BO42" s="47"/>
      <c r="BP42" s="47">
        <f t="shared" si="134"/>
        <v>0</v>
      </c>
      <c r="BQ42" s="154"/>
    </row>
    <row r="43" spans="1:69" s="36" customFormat="1" ht="13.8">
      <c r="A43" s="246" t="s">
        <v>46</v>
      </c>
      <c r="B43" s="47">
        <v>269</v>
      </c>
      <c r="C43" s="47"/>
      <c r="D43" s="47">
        <v>126</v>
      </c>
      <c r="E43" s="47">
        <v>95</v>
      </c>
      <c r="F43" s="47">
        <v>60</v>
      </c>
      <c r="G43" s="47">
        <v>26</v>
      </c>
      <c r="H43" s="47">
        <v>7</v>
      </c>
      <c r="I43" s="47">
        <v>64</v>
      </c>
      <c r="J43" s="47">
        <v>25</v>
      </c>
      <c r="K43" s="47">
        <v>24</v>
      </c>
      <c r="L43" s="47">
        <v>9</v>
      </c>
      <c r="M43" s="47">
        <v>78</v>
      </c>
      <c r="N43" s="47">
        <v>54</v>
      </c>
      <c r="O43" s="47">
        <v>14</v>
      </c>
      <c r="P43" s="47">
        <v>3</v>
      </c>
      <c r="Q43" s="47">
        <v>60</v>
      </c>
      <c r="R43" s="47">
        <v>30</v>
      </c>
      <c r="S43" s="47"/>
      <c r="T43" s="47"/>
      <c r="U43" s="47">
        <f>+B43+E43+G43+I43+K43+M43+O43+Q43+S43</f>
        <v>630</v>
      </c>
      <c r="V43" s="154">
        <f t="shared" ref="V43:V46" si="135">+D43+F43+H43+J43+L43+N43+P43+R43+T43</f>
        <v>314</v>
      </c>
      <c r="X43" s="246" t="s">
        <v>46</v>
      </c>
      <c r="Y43" s="47">
        <v>26</v>
      </c>
      <c r="Z43" s="47"/>
      <c r="AA43" s="47">
        <v>9</v>
      </c>
      <c r="AB43" s="47">
        <v>0</v>
      </c>
      <c r="AC43" s="47">
        <v>0</v>
      </c>
      <c r="AD43" s="47">
        <v>0</v>
      </c>
      <c r="AE43" s="47">
        <v>0</v>
      </c>
      <c r="AF43" s="47">
        <v>3</v>
      </c>
      <c r="AG43" s="47">
        <v>2</v>
      </c>
      <c r="AH43" s="47">
        <v>0</v>
      </c>
      <c r="AI43" s="47">
        <v>0</v>
      </c>
      <c r="AJ43" s="47">
        <v>9</v>
      </c>
      <c r="AK43" s="47">
        <v>4</v>
      </c>
      <c r="AL43" s="47">
        <v>5</v>
      </c>
      <c r="AM43" s="47">
        <v>0</v>
      </c>
      <c r="AN43" s="47">
        <v>11</v>
      </c>
      <c r="AO43" s="47">
        <v>7</v>
      </c>
      <c r="AP43" s="47"/>
      <c r="AQ43" s="47"/>
      <c r="AR43" s="47">
        <f>+Y43+AB43+AD43+AF43+AH43+AJ43+AL43+AN43+AP43</f>
        <v>54</v>
      </c>
      <c r="AS43" s="154">
        <f t="shared" ref="AS43:AS46" si="136">+AA43+AC43+AE43+AG43+AI43+AK43+AM43+AO43+AQ43</f>
        <v>22</v>
      </c>
      <c r="AU43" s="251" t="s">
        <v>46</v>
      </c>
      <c r="AV43" s="149">
        <v>5</v>
      </c>
      <c r="AW43" s="149">
        <v>2</v>
      </c>
      <c r="AX43" s="149">
        <v>1</v>
      </c>
      <c r="AY43" s="149">
        <v>1</v>
      </c>
      <c r="AZ43" s="149">
        <v>1</v>
      </c>
      <c r="BA43" s="149">
        <v>1</v>
      </c>
      <c r="BB43" s="149">
        <v>1</v>
      </c>
      <c r="BC43" s="149">
        <v>1</v>
      </c>
      <c r="BD43" s="149"/>
      <c r="BE43" s="149">
        <f t="shared" si="132"/>
        <v>13</v>
      </c>
      <c r="BF43" s="149">
        <v>9</v>
      </c>
      <c r="BG43" s="149">
        <v>4</v>
      </c>
      <c r="BH43" s="149">
        <f t="shared" si="133"/>
        <v>13</v>
      </c>
      <c r="BI43" s="162">
        <v>2</v>
      </c>
      <c r="BK43" s="246" t="s">
        <v>46</v>
      </c>
      <c r="BL43" s="47">
        <v>15</v>
      </c>
      <c r="BM43" s="47">
        <v>6</v>
      </c>
      <c r="BN43" s="47">
        <v>0</v>
      </c>
      <c r="BO43" s="47">
        <v>7</v>
      </c>
      <c r="BP43" s="47">
        <f t="shared" si="134"/>
        <v>28</v>
      </c>
      <c r="BQ43" s="154">
        <v>13</v>
      </c>
    </row>
    <row r="44" spans="1:69" s="36" customFormat="1" ht="13.8">
      <c r="A44" s="246" t="s">
        <v>47</v>
      </c>
      <c r="B44" s="47">
        <v>1052</v>
      </c>
      <c r="C44" s="47"/>
      <c r="D44" s="47">
        <v>519</v>
      </c>
      <c r="E44" s="47">
        <v>216</v>
      </c>
      <c r="F44" s="47">
        <v>132</v>
      </c>
      <c r="G44" s="47">
        <v>0</v>
      </c>
      <c r="H44" s="47">
        <v>0</v>
      </c>
      <c r="I44" s="47">
        <v>0</v>
      </c>
      <c r="J44" s="47">
        <v>0</v>
      </c>
      <c r="K44" s="47">
        <v>358</v>
      </c>
      <c r="L44" s="47">
        <v>164</v>
      </c>
      <c r="M44" s="47">
        <v>129</v>
      </c>
      <c r="N44" s="47">
        <v>69</v>
      </c>
      <c r="O44" s="47">
        <v>49</v>
      </c>
      <c r="P44" s="47">
        <v>10</v>
      </c>
      <c r="Q44" s="47">
        <v>206</v>
      </c>
      <c r="R44" s="47">
        <v>85</v>
      </c>
      <c r="S44" s="47"/>
      <c r="T44" s="47"/>
      <c r="U44" s="47">
        <f>+B44+E44+G44+I44+K44+M44+O44+Q44+S44</f>
        <v>2010</v>
      </c>
      <c r="V44" s="154">
        <f t="shared" si="135"/>
        <v>979</v>
      </c>
      <c r="X44" s="246" t="s">
        <v>47</v>
      </c>
      <c r="Y44" s="47">
        <v>81</v>
      </c>
      <c r="Z44" s="47"/>
      <c r="AA44" s="47">
        <v>45</v>
      </c>
      <c r="AB44" s="47">
        <v>6</v>
      </c>
      <c r="AC44" s="47">
        <v>4</v>
      </c>
      <c r="AD44" s="47">
        <v>0</v>
      </c>
      <c r="AE44" s="47">
        <v>0</v>
      </c>
      <c r="AF44" s="47">
        <v>0</v>
      </c>
      <c r="AG44" s="47">
        <v>0</v>
      </c>
      <c r="AH44" s="47">
        <v>14</v>
      </c>
      <c r="AI44" s="47">
        <v>7</v>
      </c>
      <c r="AJ44" s="47">
        <v>20</v>
      </c>
      <c r="AK44" s="47">
        <v>9</v>
      </c>
      <c r="AL44" s="47">
        <v>17</v>
      </c>
      <c r="AM44" s="47">
        <v>3</v>
      </c>
      <c r="AN44" s="47">
        <v>65</v>
      </c>
      <c r="AO44" s="47">
        <v>26</v>
      </c>
      <c r="AP44" s="47"/>
      <c r="AQ44" s="47"/>
      <c r="AR44" s="47">
        <f>+Y44+AB44+AD44+AF44+AH44+AJ44+AL44+AN44+AP44</f>
        <v>203</v>
      </c>
      <c r="AS44" s="154">
        <f t="shared" si="136"/>
        <v>94</v>
      </c>
      <c r="AU44" s="251" t="s">
        <v>47</v>
      </c>
      <c r="AV44" s="149">
        <v>21</v>
      </c>
      <c r="AW44" s="149">
        <v>6</v>
      </c>
      <c r="AX44" s="149"/>
      <c r="AY44" s="149"/>
      <c r="AZ44" s="149">
        <v>10</v>
      </c>
      <c r="BA44" s="149">
        <v>3</v>
      </c>
      <c r="BB44" s="149">
        <v>1</v>
      </c>
      <c r="BC44" s="149">
        <v>5</v>
      </c>
      <c r="BD44" s="149"/>
      <c r="BE44" s="149">
        <f t="shared" si="132"/>
        <v>46</v>
      </c>
      <c r="BF44" s="149">
        <v>33</v>
      </c>
      <c r="BG44" s="149">
        <v>14</v>
      </c>
      <c r="BH44" s="149">
        <f t="shared" si="133"/>
        <v>47</v>
      </c>
      <c r="BI44" s="162">
        <v>5</v>
      </c>
      <c r="BK44" s="246" t="s">
        <v>47</v>
      </c>
      <c r="BL44" s="47">
        <v>41</v>
      </c>
      <c r="BM44" s="47">
        <v>8</v>
      </c>
      <c r="BN44" s="47">
        <v>0</v>
      </c>
      <c r="BO44" s="47">
        <v>7</v>
      </c>
      <c r="BP44" s="47">
        <f t="shared" si="134"/>
        <v>56</v>
      </c>
      <c r="BQ44" s="154">
        <v>28</v>
      </c>
    </row>
    <row r="45" spans="1:69" s="36" customFormat="1" ht="13.8">
      <c r="A45" s="246" t="s">
        <v>48</v>
      </c>
      <c r="B45" s="47">
        <v>771</v>
      </c>
      <c r="C45" s="47"/>
      <c r="D45" s="47">
        <v>382</v>
      </c>
      <c r="E45" s="47">
        <v>328</v>
      </c>
      <c r="F45" s="47">
        <v>181</v>
      </c>
      <c r="G45" s="47">
        <v>0</v>
      </c>
      <c r="H45" s="47">
        <v>0</v>
      </c>
      <c r="I45" s="47">
        <v>0</v>
      </c>
      <c r="J45" s="47">
        <v>0</v>
      </c>
      <c r="K45" s="47">
        <v>450</v>
      </c>
      <c r="L45" s="47">
        <v>192</v>
      </c>
      <c r="M45" s="47">
        <v>204</v>
      </c>
      <c r="N45" s="47">
        <v>110</v>
      </c>
      <c r="O45" s="47">
        <v>22</v>
      </c>
      <c r="P45" s="47">
        <v>8</v>
      </c>
      <c r="Q45" s="47">
        <v>194</v>
      </c>
      <c r="R45" s="47">
        <v>81</v>
      </c>
      <c r="S45" s="47"/>
      <c r="T45" s="47"/>
      <c r="U45" s="47">
        <f>+B45+E45+G45+I45+K45+M45+O45+Q45+S45</f>
        <v>1969</v>
      </c>
      <c r="V45" s="154">
        <f t="shared" si="135"/>
        <v>954</v>
      </c>
      <c r="X45" s="246" t="s">
        <v>48</v>
      </c>
      <c r="Y45" s="47">
        <v>165</v>
      </c>
      <c r="Z45" s="47"/>
      <c r="AA45" s="47">
        <v>78</v>
      </c>
      <c r="AB45" s="47">
        <v>26</v>
      </c>
      <c r="AC45" s="47">
        <v>13</v>
      </c>
      <c r="AD45" s="47">
        <v>0</v>
      </c>
      <c r="AE45" s="47">
        <v>0</v>
      </c>
      <c r="AF45" s="47">
        <v>0</v>
      </c>
      <c r="AG45" s="47">
        <v>0</v>
      </c>
      <c r="AH45" s="47">
        <v>47</v>
      </c>
      <c r="AI45" s="47">
        <v>15</v>
      </c>
      <c r="AJ45" s="47">
        <v>42</v>
      </c>
      <c r="AK45" s="47">
        <v>22</v>
      </c>
      <c r="AL45" s="47">
        <v>5</v>
      </c>
      <c r="AM45" s="47">
        <v>0</v>
      </c>
      <c r="AN45" s="47">
        <v>74</v>
      </c>
      <c r="AO45" s="47">
        <v>29</v>
      </c>
      <c r="AP45" s="47"/>
      <c r="AQ45" s="47"/>
      <c r="AR45" s="47">
        <f>+Y45+AB45+AD45+AF45+AH45+AJ45+AL45+AN45+AP45</f>
        <v>359</v>
      </c>
      <c r="AS45" s="154">
        <f t="shared" si="136"/>
        <v>157</v>
      </c>
      <c r="AU45" s="251" t="s">
        <v>48</v>
      </c>
      <c r="AV45" s="149">
        <v>17</v>
      </c>
      <c r="AW45" s="149">
        <v>9</v>
      </c>
      <c r="AX45" s="149"/>
      <c r="AY45" s="149"/>
      <c r="AZ45" s="149">
        <v>13</v>
      </c>
      <c r="BA45" s="149">
        <v>4</v>
      </c>
      <c r="BB45" s="149">
        <v>1</v>
      </c>
      <c r="BC45" s="149">
        <v>6</v>
      </c>
      <c r="BD45" s="149"/>
      <c r="BE45" s="149">
        <f t="shared" si="132"/>
        <v>50</v>
      </c>
      <c r="BF45" s="149">
        <v>30</v>
      </c>
      <c r="BG45" s="149">
        <v>18</v>
      </c>
      <c r="BH45" s="149">
        <f t="shared" si="133"/>
        <v>48</v>
      </c>
      <c r="BI45" s="162">
        <v>8</v>
      </c>
      <c r="BK45" s="246" t="s">
        <v>48</v>
      </c>
      <c r="BL45" s="47">
        <v>50</v>
      </c>
      <c r="BM45" s="47">
        <v>17</v>
      </c>
      <c r="BN45" s="47">
        <v>0</v>
      </c>
      <c r="BO45" s="47">
        <v>8</v>
      </c>
      <c r="BP45" s="47">
        <f t="shared" si="134"/>
        <v>75</v>
      </c>
      <c r="BQ45" s="154">
        <v>39</v>
      </c>
    </row>
    <row r="46" spans="1:69" s="36" customFormat="1" ht="13.8">
      <c r="A46" s="246" t="s">
        <v>49</v>
      </c>
      <c r="B46" s="47">
        <v>432</v>
      </c>
      <c r="C46" s="47"/>
      <c r="D46" s="47">
        <v>235</v>
      </c>
      <c r="E46" s="47">
        <v>219</v>
      </c>
      <c r="F46" s="47">
        <v>117</v>
      </c>
      <c r="G46" s="47">
        <v>0</v>
      </c>
      <c r="H46" s="47">
        <v>0</v>
      </c>
      <c r="I46" s="47">
        <v>0</v>
      </c>
      <c r="J46" s="47">
        <v>0</v>
      </c>
      <c r="K46" s="47">
        <v>90</v>
      </c>
      <c r="L46" s="47">
        <v>28</v>
      </c>
      <c r="M46" s="47">
        <v>150</v>
      </c>
      <c r="N46" s="47">
        <v>73</v>
      </c>
      <c r="O46" s="47">
        <v>20</v>
      </c>
      <c r="P46" s="47">
        <v>7</v>
      </c>
      <c r="Q46" s="47">
        <v>29</v>
      </c>
      <c r="R46" s="47">
        <v>12</v>
      </c>
      <c r="S46" s="47"/>
      <c r="T46" s="47"/>
      <c r="U46" s="47">
        <f>+B46+E46+G46+I46+K46+M46+O46+Q46+S46</f>
        <v>940</v>
      </c>
      <c r="V46" s="154">
        <f t="shared" si="135"/>
        <v>472</v>
      </c>
      <c r="X46" s="246" t="s">
        <v>49</v>
      </c>
      <c r="Y46" s="47">
        <v>50</v>
      </c>
      <c r="Z46" s="47"/>
      <c r="AA46" s="47">
        <v>28</v>
      </c>
      <c r="AB46" s="47">
        <v>13</v>
      </c>
      <c r="AC46" s="47">
        <v>6</v>
      </c>
      <c r="AD46" s="47">
        <v>0</v>
      </c>
      <c r="AE46" s="47">
        <v>0</v>
      </c>
      <c r="AF46" s="47">
        <v>0</v>
      </c>
      <c r="AG46" s="47">
        <v>0</v>
      </c>
      <c r="AH46" s="47">
        <v>15</v>
      </c>
      <c r="AI46" s="47">
        <v>4</v>
      </c>
      <c r="AJ46" s="47">
        <v>22</v>
      </c>
      <c r="AK46" s="47">
        <v>12</v>
      </c>
      <c r="AL46" s="47">
        <v>5</v>
      </c>
      <c r="AM46" s="47">
        <v>2</v>
      </c>
      <c r="AN46" s="47">
        <v>10</v>
      </c>
      <c r="AO46" s="47">
        <v>4</v>
      </c>
      <c r="AP46" s="47"/>
      <c r="AQ46" s="47"/>
      <c r="AR46" s="47">
        <f>+Y46+AB46+AD46+AF46+AH46+AJ46+AL46+AN46+AP46</f>
        <v>115</v>
      </c>
      <c r="AS46" s="154">
        <f t="shared" si="136"/>
        <v>56</v>
      </c>
      <c r="AU46" s="251" t="s">
        <v>49</v>
      </c>
      <c r="AV46" s="149">
        <v>9</v>
      </c>
      <c r="AW46" s="149">
        <v>5</v>
      </c>
      <c r="AX46" s="149"/>
      <c r="AY46" s="149"/>
      <c r="AZ46" s="149">
        <v>3</v>
      </c>
      <c r="BA46" s="149">
        <v>4</v>
      </c>
      <c r="BB46" s="149">
        <v>1</v>
      </c>
      <c r="BC46" s="149">
        <v>1</v>
      </c>
      <c r="BD46" s="149"/>
      <c r="BE46" s="149">
        <f t="shared" si="132"/>
        <v>23</v>
      </c>
      <c r="BF46" s="149">
        <v>12</v>
      </c>
      <c r="BG46" s="149">
        <v>11</v>
      </c>
      <c r="BH46" s="149">
        <f t="shared" si="133"/>
        <v>23</v>
      </c>
      <c r="BI46" s="162">
        <v>3</v>
      </c>
      <c r="BK46" s="246" t="s">
        <v>49</v>
      </c>
      <c r="BL46" s="47">
        <v>11</v>
      </c>
      <c r="BM46" s="47">
        <v>3</v>
      </c>
      <c r="BN46" s="47">
        <v>0</v>
      </c>
      <c r="BO46" s="47">
        <v>11</v>
      </c>
      <c r="BP46" s="47">
        <f t="shared" si="134"/>
        <v>25</v>
      </c>
      <c r="BQ46" s="154">
        <v>7</v>
      </c>
    </row>
    <row r="47" spans="1:69" s="36" customFormat="1" ht="16.5" customHeight="1">
      <c r="A47" s="247" t="s">
        <v>19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154"/>
      <c r="X47" s="247" t="s">
        <v>19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154"/>
      <c r="AU47" s="249" t="s">
        <v>19</v>
      </c>
      <c r="AV47" s="149"/>
      <c r="AW47" s="149"/>
      <c r="AX47" s="149"/>
      <c r="AY47" s="149"/>
      <c r="AZ47" s="149"/>
      <c r="BA47" s="149"/>
      <c r="BB47" s="149"/>
      <c r="BC47" s="149"/>
      <c r="BD47" s="149"/>
      <c r="BE47" s="149">
        <f t="shared" si="132"/>
        <v>0</v>
      </c>
      <c r="BF47" s="149"/>
      <c r="BG47" s="149"/>
      <c r="BH47" s="149">
        <f t="shared" si="133"/>
        <v>0</v>
      </c>
      <c r="BI47" s="162"/>
      <c r="BK47" s="247" t="s">
        <v>19</v>
      </c>
      <c r="BL47" s="47"/>
      <c r="BM47" s="47"/>
      <c r="BN47" s="47"/>
      <c r="BO47" s="47"/>
      <c r="BP47" s="47">
        <f t="shared" si="134"/>
        <v>0</v>
      </c>
      <c r="BQ47" s="154"/>
    </row>
    <row r="48" spans="1:69" s="36" customFormat="1" ht="13.8">
      <c r="A48" s="246" t="s">
        <v>50</v>
      </c>
      <c r="B48" s="47">
        <v>1338</v>
      </c>
      <c r="C48" s="47"/>
      <c r="D48" s="47">
        <v>708</v>
      </c>
      <c r="E48" s="47">
        <v>503</v>
      </c>
      <c r="F48" s="47">
        <v>329</v>
      </c>
      <c r="G48" s="47">
        <v>0</v>
      </c>
      <c r="H48" s="47">
        <v>0</v>
      </c>
      <c r="I48" s="47">
        <v>0</v>
      </c>
      <c r="J48" s="47">
        <v>0</v>
      </c>
      <c r="K48" s="47">
        <v>640</v>
      </c>
      <c r="L48" s="47">
        <v>259</v>
      </c>
      <c r="M48" s="47">
        <v>348</v>
      </c>
      <c r="N48" s="47">
        <v>204</v>
      </c>
      <c r="O48" s="47">
        <v>126</v>
      </c>
      <c r="P48" s="47">
        <v>36</v>
      </c>
      <c r="Q48" s="47">
        <v>318</v>
      </c>
      <c r="R48" s="47">
        <v>142</v>
      </c>
      <c r="S48" s="47"/>
      <c r="T48" s="47"/>
      <c r="U48" s="47">
        <f t="shared" ref="U48:U55" si="137">+B48+E48+G48+I48+K48+M48+O48+Q48+S48</f>
        <v>3273</v>
      </c>
      <c r="V48" s="154">
        <f t="shared" ref="V48:V55" si="138">+D48+F48+H48+J48+L48+N48+P48+R48+T48</f>
        <v>1678</v>
      </c>
      <c r="X48" s="246" t="s">
        <v>50</v>
      </c>
      <c r="Y48" s="47">
        <v>53</v>
      </c>
      <c r="Z48" s="47"/>
      <c r="AA48" s="47">
        <v>22</v>
      </c>
      <c r="AB48" s="47">
        <v>3</v>
      </c>
      <c r="AC48" s="47">
        <v>2</v>
      </c>
      <c r="AD48" s="47">
        <v>0</v>
      </c>
      <c r="AE48" s="47">
        <v>0</v>
      </c>
      <c r="AF48" s="47">
        <v>0</v>
      </c>
      <c r="AG48" s="47">
        <v>0</v>
      </c>
      <c r="AH48" s="47">
        <v>13</v>
      </c>
      <c r="AI48" s="47">
        <v>8</v>
      </c>
      <c r="AJ48" s="47">
        <v>39</v>
      </c>
      <c r="AK48" s="47">
        <v>20</v>
      </c>
      <c r="AL48" s="47">
        <v>16</v>
      </c>
      <c r="AM48" s="47">
        <v>8</v>
      </c>
      <c r="AN48" s="47">
        <v>80</v>
      </c>
      <c r="AO48" s="47">
        <v>34</v>
      </c>
      <c r="AP48" s="47"/>
      <c r="AQ48" s="47"/>
      <c r="AR48" s="47">
        <f t="shared" ref="AR48:AR55" si="139">+Y48+AB48+AD48+AF48+AH48+AJ48+AL48+AN48+AP48</f>
        <v>204</v>
      </c>
      <c r="AS48" s="154">
        <f t="shared" ref="AS48:AS55" si="140">+AA48+AC48+AE48+AG48+AI48+AK48+AM48+AO48+AQ48</f>
        <v>94</v>
      </c>
      <c r="AU48" s="251" t="s">
        <v>50</v>
      </c>
      <c r="AV48" s="149">
        <v>26</v>
      </c>
      <c r="AW48" s="149">
        <v>10</v>
      </c>
      <c r="AX48" s="149"/>
      <c r="AY48" s="149"/>
      <c r="AZ48" s="149">
        <v>13</v>
      </c>
      <c r="BA48" s="149">
        <v>6</v>
      </c>
      <c r="BB48" s="149">
        <v>4</v>
      </c>
      <c r="BC48" s="149">
        <v>6</v>
      </c>
      <c r="BD48" s="149"/>
      <c r="BE48" s="149">
        <f t="shared" si="132"/>
        <v>65</v>
      </c>
      <c r="BF48" s="149">
        <v>50</v>
      </c>
      <c r="BG48" s="149">
        <v>9</v>
      </c>
      <c r="BH48" s="149">
        <f t="shared" si="133"/>
        <v>59</v>
      </c>
      <c r="BI48" s="162">
        <v>8</v>
      </c>
      <c r="BK48" s="246" t="s">
        <v>50</v>
      </c>
      <c r="BL48" s="47">
        <v>94</v>
      </c>
      <c r="BM48" s="47">
        <v>16</v>
      </c>
      <c r="BN48" s="47">
        <v>0</v>
      </c>
      <c r="BO48" s="47">
        <v>10</v>
      </c>
      <c r="BP48" s="47">
        <f t="shared" si="134"/>
        <v>120</v>
      </c>
      <c r="BQ48" s="154">
        <v>35</v>
      </c>
    </row>
    <row r="49" spans="1:69" s="36" customFormat="1" ht="13.8">
      <c r="A49" s="246" t="s">
        <v>51</v>
      </c>
      <c r="B49" s="47">
        <v>336</v>
      </c>
      <c r="C49" s="47"/>
      <c r="D49" s="47">
        <v>173</v>
      </c>
      <c r="E49" s="47">
        <v>126</v>
      </c>
      <c r="F49" s="47">
        <v>70</v>
      </c>
      <c r="G49" s="47">
        <v>0</v>
      </c>
      <c r="H49" s="47">
        <v>0</v>
      </c>
      <c r="I49" s="47">
        <v>0</v>
      </c>
      <c r="J49" s="47">
        <v>0</v>
      </c>
      <c r="K49" s="47">
        <v>81</v>
      </c>
      <c r="L49" s="47">
        <v>24</v>
      </c>
      <c r="M49" s="47">
        <v>59</v>
      </c>
      <c r="N49" s="47">
        <v>38</v>
      </c>
      <c r="O49" s="47">
        <v>14</v>
      </c>
      <c r="P49" s="47">
        <v>2</v>
      </c>
      <c r="Q49" s="47">
        <v>38</v>
      </c>
      <c r="R49" s="47">
        <v>14</v>
      </c>
      <c r="S49" s="47"/>
      <c r="T49" s="47"/>
      <c r="U49" s="47">
        <f t="shared" si="137"/>
        <v>654</v>
      </c>
      <c r="V49" s="154">
        <f t="shared" si="138"/>
        <v>321</v>
      </c>
      <c r="X49" s="246" t="s">
        <v>51</v>
      </c>
      <c r="Y49" s="47">
        <v>20</v>
      </c>
      <c r="Z49" s="47"/>
      <c r="AA49" s="47">
        <v>12</v>
      </c>
      <c r="AB49" s="47">
        <v>2</v>
      </c>
      <c r="AC49" s="47">
        <v>2</v>
      </c>
      <c r="AD49" s="47">
        <v>0</v>
      </c>
      <c r="AE49" s="47">
        <v>0</v>
      </c>
      <c r="AF49" s="47">
        <v>0</v>
      </c>
      <c r="AG49" s="47">
        <v>0</v>
      </c>
      <c r="AH49" s="47">
        <v>17</v>
      </c>
      <c r="AI49" s="47">
        <v>3</v>
      </c>
      <c r="AJ49" s="47">
        <v>10</v>
      </c>
      <c r="AK49" s="47">
        <v>6</v>
      </c>
      <c r="AL49" s="47">
        <v>2</v>
      </c>
      <c r="AM49" s="47">
        <v>0</v>
      </c>
      <c r="AN49" s="47">
        <v>15</v>
      </c>
      <c r="AO49" s="47">
        <v>6</v>
      </c>
      <c r="AP49" s="47"/>
      <c r="AQ49" s="47"/>
      <c r="AR49" s="47">
        <f t="shared" si="139"/>
        <v>66</v>
      </c>
      <c r="AS49" s="154">
        <f t="shared" si="140"/>
        <v>29</v>
      </c>
      <c r="AU49" s="251" t="s">
        <v>51</v>
      </c>
      <c r="AV49" s="149">
        <v>7</v>
      </c>
      <c r="AW49" s="149">
        <v>2</v>
      </c>
      <c r="AX49" s="149"/>
      <c r="AY49" s="149"/>
      <c r="AZ49" s="149">
        <v>2</v>
      </c>
      <c r="BA49" s="149">
        <v>1</v>
      </c>
      <c r="BB49" s="149">
        <v>1</v>
      </c>
      <c r="BC49" s="149">
        <v>1</v>
      </c>
      <c r="BD49" s="149"/>
      <c r="BE49" s="149">
        <f t="shared" si="132"/>
        <v>14</v>
      </c>
      <c r="BF49" s="149">
        <v>7</v>
      </c>
      <c r="BG49" s="149">
        <v>4</v>
      </c>
      <c r="BH49" s="149">
        <f t="shared" si="133"/>
        <v>11</v>
      </c>
      <c r="BI49" s="162">
        <v>3</v>
      </c>
      <c r="BK49" s="246" t="s">
        <v>51</v>
      </c>
      <c r="BL49" s="47">
        <v>11</v>
      </c>
      <c r="BM49" s="47">
        <v>3</v>
      </c>
      <c r="BN49" s="47">
        <v>0</v>
      </c>
      <c r="BO49" s="47">
        <v>2</v>
      </c>
      <c r="BP49" s="47">
        <f t="shared" si="134"/>
        <v>16</v>
      </c>
      <c r="BQ49" s="154">
        <v>32</v>
      </c>
    </row>
    <row r="50" spans="1:69" s="36" customFormat="1" ht="13.8">
      <c r="A50" s="246" t="s">
        <v>52</v>
      </c>
      <c r="B50" s="47">
        <v>615</v>
      </c>
      <c r="C50" s="47"/>
      <c r="D50" s="47">
        <v>314</v>
      </c>
      <c r="E50" s="47">
        <v>248</v>
      </c>
      <c r="F50" s="47">
        <v>156</v>
      </c>
      <c r="G50" s="47">
        <v>52</v>
      </c>
      <c r="H50" s="47">
        <v>18</v>
      </c>
      <c r="I50" s="47">
        <v>0</v>
      </c>
      <c r="J50" s="47">
        <v>0</v>
      </c>
      <c r="K50" s="47">
        <v>136</v>
      </c>
      <c r="L50" s="47">
        <v>50</v>
      </c>
      <c r="M50" s="47">
        <v>155</v>
      </c>
      <c r="N50" s="47">
        <v>84</v>
      </c>
      <c r="O50" s="47">
        <v>16</v>
      </c>
      <c r="P50" s="47">
        <v>3</v>
      </c>
      <c r="Q50" s="47">
        <v>66</v>
      </c>
      <c r="R50" s="47">
        <v>34</v>
      </c>
      <c r="S50" s="47"/>
      <c r="T50" s="47"/>
      <c r="U50" s="47">
        <f t="shared" si="137"/>
        <v>1288</v>
      </c>
      <c r="V50" s="154">
        <f t="shared" si="138"/>
        <v>659</v>
      </c>
      <c r="X50" s="246" t="s">
        <v>52</v>
      </c>
      <c r="Y50" s="47">
        <v>123</v>
      </c>
      <c r="Z50" s="47"/>
      <c r="AA50" s="47">
        <v>59</v>
      </c>
      <c r="AB50" s="47">
        <v>7</v>
      </c>
      <c r="AC50" s="47">
        <v>3</v>
      </c>
      <c r="AD50" s="47">
        <v>0</v>
      </c>
      <c r="AE50" s="47">
        <v>0</v>
      </c>
      <c r="AF50" s="47">
        <v>0</v>
      </c>
      <c r="AG50" s="47">
        <v>0</v>
      </c>
      <c r="AH50" s="47">
        <v>14</v>
      </c>
      <c r="AI50" s="47">
        <v>0</v>
      </c>
      <c r="AJ50" s="47">
        <v>12</v>
      </c>
      <c r="AK50" s="47">
        <v>7</v>
      </c>
      <c r="AL50" s="47">
        <v>10</v>
      </c>
      <c r="AM50" s="47">
        <v>1</v>
      </c>
      <c r="AN50" s="47">
        <v>15</v>
      </c>
      <c r="AO50" s="47">
        <v>8</v>
      </c>
      <c r="AP50" s="47"/>
      <c r="AQ50" s="47"/>
      <c r="AR50" s="47">
        <f t="shared" si="139"/>
        <v>181</v>
      </c>
      <c r="AS50" s="154">
        <f t="shared" si="140"/>
        <v>78</v>
      </c>
      <c r="AU50" s="251" t="s">
        <v>52</v>
      </c>
      <c r="AV50" s="149">
        <v>13</v>
      </c>
      <c r="AW50" s="149">
        <v>5</v>
      </c>
      <c r="AX50" s="149">
        <v>1</v>
      </c>
      <c r="AY50" s="149"/>
      <c r="AZ50" s="149">
        <v>3</v>
      </c>
      <c r="BA50" s="149">
        <v>3</v>
      </c>
      <c r="BB50" s="149">
        <v>1</v>
      </c>
      <c r="BC50" s="149">
        <v>2</v>
      </c>
      <c r="BD50" s="149"/>
      <c r="BE50" s="149">
        <f t="shared" si="132"/>
        <v>28</v>
      </c>
      <c r="BF50" s="149">
        <v>17</v>
      </c>
      <c r="BG50" s="149">
        <v>4</v>
      </c>
      <c r="BH50" s="149">
        <f t="shared" si="133"/>
        <v>21</v>
      </c>
      <c r="BI50" s="162">
        <v>3</v>
      </c>
      <c r="BK50" s="246" t="s">
        <v>52</v>
      </c>
      <c r="BL50" s="47">
        <v>26</v>
      </c>
      <c r="BM50" s="47">
        <v>7</v>
      </c>
      <c r="BN50" s="47">
        <v>0</v>
      </c>
      <c r="BO50" s="47">
        <v>5</v>
      </c>
      <c r="BP50" s="47">
        <f t="shared" si="134"/>
        <v>38</v>
      </c>
      <c r="BQ50" s="154">
        <v>13</v>
      </c>
    </row>
    <row r="51" spans="1:69" s="36" customFormat="1" ht="13.8">
      <c r="A51" s="246" t="s">
        <v>53</v>
      </c>
      <c r="B51" s="47">
        <v>289</v>
      </c>
      <c r="C51" s="47"/>
      <c r="D51" s="47">
        <v>126</v>
      </c>
      <c r="E51" s="47">
        <v>87</v>
      </c>
      <c r="F51" s="47">
        <v>46</v>
      </c>
      <c r="G51" s="47">
        <v>0</v>
      </c>
      <c r="H51" s="47">
        <v>0</v>
      </c>
      <c r="I51" s="47">
        <v>0</v>
      </c>
      <c r="J51" s="47">
        <v>0</v>
      </c>
      <c r="K51" s="47">
        <v>74</v>
      </c>
      <c r="L51" s="47">
        <v>16</v>
      </c>
      <c r="M51" s="47">
        <v>65</v>
      </c>
      <c r="N51" s="47">
        <v>37</v>
      </c>
      <c r="O51" s="47">
        <v>0</v>
      </c>
      <c r="P51" s="47">
        <v>0</v>
      </c>
      <c r="Q51" s="47">
        <v>80</v>
      </c>
      <c r="R51" s="47">
        <v>35</v>
      </c>
      <c r="S51" s="47"/>
      <c r="T51" s="47"/>
      <c r="U51" s="47">
        <f t="shared" si="137"/>
        <v>595</v>
      </c>
      <c r="V51" s="154">
        <f t="shared" si="138"/>
        <v>260</v>
      </c>
      <c r="X51" s="246" t="s">
        <v>53</v>
      </c>
      <c r="Y51" s="47">
        <v>22</v>
      </c>
      <c r="Z51" s="47"/>
      <c r="AA51" s="47">
        <v>9</v>
      </c>
      <c r="AB51" s="47">
        <v>6</v>
      </c>
      <c r="AC51" s="47">
        <v>1</v>
      </c>
      <c r="AD51" s="47">
        <v>0</v>
      </c>
      <c r="AE51" s="47">
        <v>0</v>
      </c>
      <c r="AF51" s="47">
        <v>0</v>
      </c>
      <c r="AG51" s="47">
        <v>0</v>
      </c>
      <c r="AH51" s="47">
        <v>2</v>
      </c>
      <c r="AI51" s="47">
        <v>1</v>
      </c>
      <c r="AJ51" s="47">
        <v>5</v>
      </c>
      <c r="AK51" s="47">
        <v>5</v>
      </c>
      <c r="AL51" s="47">
        <v>0</v>
      </c>
      <c r="AM51" s="47">
        <v>0</v>
      </c>
      <c r="AN51" s="47">
        <v>16</v>
      </c>
      <c r="AO51" s="47">
        <v>6</v>
      </c>
      <c r="AP51" s="47"/>
      <c r="AQ51" s="47"/>
      <c r="AR51" s="47">
        <f t="shared" si="139"/>
        <v>51</v>
      </c>
      <c r="AS51" s="154">
        <f t="shared" si="140"/>
        <v>22</v>
      </c>
      <c r="AU51" s="251" t="s">
        <v>53</v>
      </c>
      <c r="AV51" s="149">
        <v>5</v>
      </c>
      <c r="AW51" s="149">
        <v>3</v>
      </c>
      <c r="AX51" s="149"/>
      <c r="AY51" s="149"/>
      <c r="AZ51" s="149">
        <v>2</v>
      </c>
      <c r="BA51" s="149">
        <v>2</v>
      </c>
      <c r="BB51" s="149"/>
      <c r="BC51" s="149">
        <v>2</v>
      </c>
      <c r="BD51" s="149"/>
      <c r="BE51" s="149">
        <f t="shared" si="132"/>
        <v>14</v>
      </c>
      <c r="BF51" s="149">
        <v>15</v>
      </c>
      <c r="BG51" s="149">
        <v>2</v>
      </c>
      <c r="BH51" s="149">
        <f t="shared" si="133"/>
        <v>17</v>
      </c>
      <c r="BI51" s="162">
        <v>2</v>
      </c>
      <c r="BK51" s="246" t="s">
        <v>53</v>
      </c>
      <c r="BL51" s="47">
        <v>11</v>
      </c>
      <c r="BM51" s="47">
        <v>2</v>
      </c>
      <c r="BN51" s="47">
        <v>0</v>
      </c>
      <c r="BO51" s="47">
        <v>8</v>
      </c>
      <c r="BP51" s="47">
        <f t="shared" si="134"/>
        <v>21</v>
      </c>
      <c r="BQ51" s="154">
        <v>9</v>
      </c>
    </row>
    <row r="52" spans="1:69" s="36" customFormat="1" ht="18" customHeight="1">
      <c r="A52" s="308" t="s">
        <v>54</v>
      </c>
      <c r="B52" s="47">
        <v>583</v>
      </c>
      <c r="C52" s="47"/>
      <c r="D52" s="47">
        <v>298</v>
      </c>
      <c r="E52" s="47">
        <v>198</v>
      </c>
      <c r="F52" s="47">
        <v>137</v>
      </c>
      <c r="G52" s="47">
        <v>0</v>
      </c>
      <c r="H52" s="47">
        <v>0</v>
      </c>
      <c r="I52" s="47">
        <v>0</v>
      </c>
      <c r="J52" s="47">
        <v>0</v>
      </c>
      <c r="K52" s="47">
        <v>368</v>
      </c>
      <c r="L52" s="47">
        <v>147</v>
      </c>
      <c r="M52" s="47">
        <v>180</v>
      </c>
      <c r="N52" s="47">
        <v>115</v>
      </c>
      <c r="O52" s="47">
        <v>128</v>
      </c>
      <c r="P52" s="47">
        <v>38</v>
      </c>
      <c r="Q52" s="47">
        <v>158</v>
      </c>
      <c r="R52" s="47">
        <v>57</v>
      </c>
      <c r="S52" s="47"/>
      <c r="T52" s="47"/>
      <c r="U52" s="47">
        <f t="shared" si="137"/>
        <v>1615</v>
      </c>
      <c r="V52" s="154">
        <f t="shared" si="138"/>
        <v>792</v>
      </c>
      <c r="X52" s="246" t="s">
        <v>54</v>
      </c>
      <c r="Y52" s="47">
        <v>101</v>
      </c>
      <c r="Z52" s="47"/>
      <c r="AA52" s="47">
        <v>51</v>
      </c>
      <c r="AB52" s="47">
        <v>8</v>
      </c>
      <c r="AC52" s="47">
        <v>3</v>
      </c>
      <c r="AD52" s="47">
        <v>0</v>
      </c>
      <c r="AE52" s="47">
        <v>0</v>
      </c>
      <c r="AF52" s="47">
        <v>0</v>
      </c>
      <c r="AG52" s="47">
        <v>0</v>
      </c>
      <c r="AH52" s="47">
        <v>11</v>
      </c>
      <c r="AI52" s="47">
        <v>1</v>
      </c>
      <c r="AJ52" s="47">
        <v>37</v>
      </c>
      <c r="AK52" s="47">
        <v>23</v>
      </c>
      <c r="AL52" s="47">
        <v>26</v>
      </c>
      <c r="AM52" s="47">
        <v>3</v>
      </c>
      <c r="AN52" s="47">
        <v>28</v>
      </c>
      <c r="AO52" s="47">
        <v>11</v>
      </c>
      <c r="AP52" s="47"/>
      <c r="AQ52" s="47"/>
      <c r="AR52" s="47">
        <f t="shared" si="139"/>
        <v>211</v>
      </c>
      <c r="AS52" s="154">
        <f t="shared" si="140"/>
        <v>92</v>
      </c>
      <c r="AU52" s="251" t="s">
        <v>54</v>
      </c>
      <c r="AV52" s="149">
        <v>13</v>
      </c>
      <c r="AW52" s="149">
        <v>4</v>
      </c>
      <c r="AX52" s="149"/>
      <c r="AY52" s="149"/>
      <c r="AZ52" s="149">
        <v>7</v>
      </c>
      <c r="BA52" s="149">
        <v>3</v>
      </c>
      <c r="BB52" s="149">
        <v>3</v>
      </c>
      <c r="BC52" s="149">
        <v>3</v>
      </c>
      <c r="BD52" s="149"/>
      <c r="BE52" s="149">
        <f t="shared" si="132"/>
        <v>33</v>
      </c>
      <c r="BF52" s="149">
        <v>24</v>
      </c>
      <c r="BG52" s="149">
        <v>5</v>
      </c>
      <c r="BH52" s="149">
        <f t="shared" si="133"/>
        <v>29</v>
      </c>
      <c r="BI52" s="162">
        <v>3</v>
      </c>
      <c r="BK52" s="246" t="s">
        <v>54</v>
      </c>
      <c r="BL52" s="47">
        <v>79</v>
      </c>
      <c r="BM52" s="47">
        <v>1</v>
      </c>
      <c r="BN52" s="47">
        <v>0</v>
      </c>
      <c r="BO52" s="47">
        <v>9</v>
      </c>
      <c r="BP52" s="47">
        <f t="shared" si="134"/>
        <v>89</v>
      </c>
      <c r="BQ52" s="154">
        <v>29</v>
      </c>
    </row>
    <row r="53" spans="1:69" s="36" customFormat="1" ht="13.8">
      <c r="A53" s="308" t="s">
        <v>55</v>
      </c>
      <c r="B53" s="47">
        <v>1303</v>
      </c>
      <c r="C53" s="47"/>
      <c r="D53" s="47">
        <v>725</v>
      </c>
      <c r="E53" s="47">
        <v>343</v>
      </c>
      <c r="F53" s="47">
        <v>219</v>
      </c>
      <c r="G53" s="47">
        <v>47</v>
      </c>
      <c r="H53" s="47">
        <v>16</v>
      </c>
      <c r="I53" s="47">
        <v>15</v>
      </c>
      <c r="J53" s="47">
        <v>9</v>
      </c>
      <c r="K53" s="47">
        <v>358</v>
      </c>
      <c r="L53" s="47">
        <v>161</v>
      </c>
      <c r="M53" s="47">
        <v>192</v>
      </c>
      <c r="N53" s="47">
        <v>128</v>
      </c>
      <c r="O53" s="47">
        <v>88</v>
      </c>
      <c r="P53" s="47">
        <v>30</v>
      </c>
      <c r="Q53" s="47">
        <v>132</v>
      </c>
      <c r="R53" s="47">
        <v>62</v>
      </c>
      <c r="S53" s="47"/>
      <c r="T53" s="47"/>
      <c r="U53" s="47">
        <f t="shared" si="137"/>
        <v>2478</v>
      </c>
      <c r="V53" s="154">
        <f t="shared" si="138"/>
        <v>1350</v>
      </c>
      <c r="X53" s="246" t="s">
        <v>55</v>
      </c>
      <c r="Y53" s="47">
        <v>167</v>
      </c>
      <c r="Z53" s="47"/>
      <c r="AA53" s="47">
        <v>82</v>
      </c>
      <c r="AB53" s="47">
        <v>23</v>
      </c>
      <c r="AC53" s="47">
        <v>13</v>
      </c>
      <c r="AD53" s="47">
        <v>0</v>
      </c>
      <c r="AE53" s="47">
        <v>0</v>
      </c>
      <c r="AF53" s="47">
        <v>0</v>
      </c>
      <c r="AG53" s="47">
        <v>0</v>
      </c>
      <c r="AH53" s="47">
        <v>23</v>
      </c>
      <c r="AI53" s="47">
        <v>9</v>
      </c>
      <c r="AJ53" s="47">
        <v>28</v>
      </c>
      <c r="AK53" s="47">
        <v>17</v>
      </c>
      <c r="AL53" s="47">
        <v>41</v>
      </c>
      <c r="AM53" s="47">
        <v>15</v>
      </c>
      <c r="AN53" s="47">
        <v>23</v>
      </c>
      <c r="AO53" s="47">
        <v>9</v>
      </c>
      <c r="AP53" s="47"/>
      <c r="AQ53" s="47"/>
      <c r="AR53" s="47">
        <f t="shared" si="139"/>
        <v>305</v>
      </c>
      <c r="AS53" s="154">
        <f t="shared" si="140"/>
        <v>145</v>
      </c>
      <c r="AU53" s="251" t="s">
        <v>55</v>
      </c>
      <c r="AV53" s="149">
        <v>26</v>
      </c>
      <c r="AW53" s="149">
        <v>9</v>
      </c>
      <c r="AX53" s="149">
        <v>1</v>
      </c>
      <c r="AY53" s="149">
        <v>1</v>
      </c>
      <c r="AZ53" s="149">
        <v>9</v>
      </c>
      <c r="BA53" s="149">
        <v>4</v>
      </c>
      <c r="BB53" s="149">
        <v>3</v>
      </c>
      <c r="BC53" s="149">
        <v>3</v>
      </c>
      <c r="BD53" s="149"/>
      <c r="BE53" s="149">
        <f t="shared" si="132"/>
        <v>56</v>
      </c>
      <c r="BF53" s="149">
        <v>48</v>
      </c>
      <c r="BG53" s="149">
        <v>5</v>
      </c>
      <c r="BH53" s="149">
        <f t="shared" si="133"/>
        <v>53</v>
      </c>
      <c r="BI53" s="162">
        <v>7</v>
      </c>
      <c r="BK53" s="246" t="s">
        <v>55</v>
      </c>
      <c r="BL53" s="47">
        <v>74</v>
      </c>
      <c r="BM53" s="47">
        <v>7</v>
      </c>
      <c r="BN53" s="47">
        <v>0</v>
      </c>
      <c r="BO53" s="47">
        <v>18</v>
      </c>
      <c r="BP53" s="47">
        <f t="shared" si="134"/>
        <v>99</v>
      </c>
      <c r="BQ53" s="154">
        <v>32</v>
      </c>
    </row>
    <row r="54" spans="1:69" s="36" customFormat="1" ht="15.75" customHeight="1">
      <c r="A54" s="308" t="s">
        <v>56</v>
      </c>
      <c r="B54" s="47">
        <v>3832</v>
      </c>
      <c r="C54" s="47"/>
      <c r="D54" s="47">
        <v>2000</v>
      </c>
      <c r="E54" s="47">
        <v>1856</v>
      </c>
      <c r="F54" s="47">
        <v>1178</v>
      </c>
      <c r="G54" s="47">
        <v>127</v>
      </c>
      <c r="H54" s="47">
        <v>64</v>
      </c>
      <c r="I54" s="47">
        <v>0</v>
      </c>
      <c r="J54" s="47">
        <v>0</v>
      </c>
      <c r="K54" s="47">
        <v>2325</v>
      </c>
      <c r="L54" s="47">
        <v>1092</v>
      </c>
      <c r="M54" s="47">
        <v>1462</v>
      </c>
      <c r="N54" s="47">
        <v>823</v>
      </c>
      <c r="O54" s="47">
        <v>796</v>
      </c>
      <c r="P54" s="47">
        <v>332</v>
      </c>
      <c r="Q54" s="47">
        <v>1449</v>
      </c>
      <c r="R54" s="47">
        <v>726</v>
      </c>
      <c r="S54" s="47"/>
      <c r="T54" s="47"/>
      <c r="U54" s="47">
        <f t="shared" si="137"/>
        <v>11847</v>
      </c>
      <c r="V54" s="154">
        <f t="shared" si="138"/>
        <v>6215</v>
      </c>
      <c r="X54" s="246" t="s">
        <v>56</v>
      </c>
      <c r="Y54" s="47">
        <v>352</v>
      </c>
      <c r="Z54" s="47"/>
      <c r="AA54" s="47">
        <v>175</v>
      </c>
      <c r="AB54" s="47">
        <v>68</v>
      </c>
      <c r="AC54" s="47">
        <v>39</v>
      </c>
      <c r="AD54" s="47">
        <v>0</v>
      </c>
      <c r="AE54" s="47">
        <v>0</v>
      </c>
      <c r="AF54" s="47">
        <v>0</v>
      </c>
      <c r="AG54" s="47">
        <v>0</v>
      </c>
      <c r="AH54" s="47">
        <v>130</v>
      </c>
      <c r="AI54" s="47">
        <v>39</v>
      </c>
      <c r="AJ54" s="47">
        <v>262</v>
      </c>
      <c r="AK54" s="47">
        <v>125</v>
      </c>
      <c r="AL54" s="47">
        <v>191</v>
      </c>
      <c r="AM54" s="47">
        <v>55</v>
      </c>
      <c r="AN54" s="47">
        <v>350</v>
      </c>
      <c r="AO54" s="47">
        <v>145</v>
      </c>
      <c r="AP54" s="47"/>
      <c r="AQ54" s="47"/>
      <c r="AR54" s="47">
        <f t="shared" si="139"/>
        <v>1353</v>
      </c>
      <c r="AS54" s="154">
        <f t="shared" si="140"/>
        <v>578</v>
      </c>
      <c r="AU54" s="251" t="s">
        <v>56</v>
      </c>
      <c r="AV54" s="129">
        <v>80</v>
      </c>
      <c r="AW54" s="129">
        <v>36</v>
      </c>
      <c r="AX54" s="129">
        <v>9</v>
      </c>
      <c r="AY54" s="129"/>
      <c r="AZ54" s="129">
        <v>44</v>
      </c>
      <c r="BA54" s="129">
        <v>28</v>
      </c>
      <c r="BB54" s="129">
        <v>19</v>
      </c>
      <c r="BC54" s="129">
        <v>32</v>
      </c>
      <c r="BD54" s="129"/>
      <c r="BE54" s="149">
        <f t="shared" si="132"/>
        <v>248</v>
      </c>
      <c r="BF54" s="149">
        <v>295</v>
      </c>
      <c r="BG54" s="149">
        <v>78</v>
      </c>
      <c r="BH54" s="149">
        <f t="shared" si="133"/>
        <v>373</v>
      </c>
      <c r="BI54" s="162">
        <v>7</v>
      </c>
      <c r="BK54" s="246" t="s">
        <v>56</v>
      </c>
      <c r="BL54" s="47">
        <v>517</v>
      </c>
      <c r="BM54" s="47">
        <v>35</v>
      </c>
      <c r="BN54" s="47">
        <v>0</v>
      </c>
      <c r="BO54" s="47">
        <v>15</v>
      </c>
      <c r="BP54" s="47">
        <f t="shared" si="134"/>
        <v>567</v>
      </c>
      <c r="BQ54" s="154">
        <v>830</v>
      </c>
    </row>
    <row r="55" spans="1:69" s="36" customFormat="1" ht="13.8">
      <c r="A55" s="246" t="s">
        <v>57</v>
      </c>
      <c r="B55" s="47">
        <v>507</v>
      </c>
      <c r="C55" s="47"/>
      <c r="D55" s="47">
        <v>282</v>
      </c>
      <c r="E55" s="47">
        <v>215</v>
      </c>
      <c r="F55" s="47">
        <v>146</v>
      </c>
      <c r="G55" s="47">
        <v>0</v>
      </c>
      <c r="H55" s="47">
        <v>0</v>
      </c>
      <c r="I55" s="47">
        <v>79</v>
      </c>
      <c r="J55" s="47">
        <v>48</v>
      </c>
      <c r="K55" s="47">
        <v>156</v>
      </c>
      <c r="L55" s="47">
        <v>66</v>
      </c>
      <c r="M55" s="47">
        <v>198</v>
      </c>
      <c r="N55" s="47">
        <v>137</v>
      </c>
      <c r="O55" s="47">
        <v>27</v>
      </c>
      <c r="P55" s="47">
        <v>12</v>
      </c>
      <c r="Q55" s="47">
        <v>116</v>
      </c>
      <c r="R55" s="47">
        <v>41</v>
      </c>
      <c r="S55" s="47"/>
      <c r="T55" s="47"/>
      <c r="U55" s="47">
        <f t="shared" si="137"/>
        <v>1298</v>
      </c>
      <c r="V55" s="154">
        <f t="shared" si="138"/>
        <v>732</v>
      </c>
      <c r="X55" s="246" t="s">
        <v>57</v>
      </c>
      <c r="Y55" s="47">
        <v>46</v>
      </c>
      <c r="Z55" s="47"/>
      <c r="AA55" s="47">
        <v>30</v>
      </c>
      <c r="AB55" s="47">
        <v>4</v>
      </c>
      <c r="AC55" s="47">
        <v>3</v>
      </c>
      <c r="AD55" s="47">
        <v>0</v>
      </c>
      <c r="AE55" s="47">
        <v>0</v>
      </c>
      <c r="AF55" s="47">
        <v>0</v>
      </c>
      <c r="AG55" s="47">
        <v>0</v>
      </c>
      <c r="AH55" s="47">
        <v>17</v>
      </c>
      <c r="AI55" s="47">
        <v>2</v>
      </c>
      <c r="AJ55" s="47">
        <v>27</v>
      </c>
      <c r="AK55" s="47">
        <v>17</v>
      </c>
      <c r="AL55" s="47">
        <v>6</v>
      </c>
      <c r="AM55" s="47">
        <v>2</v>
      </c>
      <c r="AN55" s="47">
        <v>11</v>
      </c>
      <c r="AO55" s="47">
        <v>2</v>
      </c>
      <c r="AP55" s="47"/>
      <c r="AQ55" s="47"/>
      <c r="AR55" s="47">
        <f t="shared" si="139"/>
        <v>111</v>
      </c>
      <c r="AS55" s="154">
        <f t="shared" si="140"/>
        <v>56</v>
      </c>
      <c r="AU55" s="251" t="s">
        <v>257</v>
      </c>
      <c r="AV55" s="149">
        <v>15</v>
      </c>
      <c r="AW55" s="149">
        <v>6</v>
      </c>
      <c r="AX55" s="149"/>
      <c r="AY55" s="149"/>
      <c r="AZ55" s="149">
        <v>5</v>
      </c>
      <c r="BA55" s="149">
        <v>5</v>
      </c>
      <c r="BB55" s="149">
        <v>2</v>
      </c>
      <c r="BC55" s="149">
        <v>4</v>
      </c>
      <c r="BD55" s="149"/>
      <c r="BE55" s="149">
        <f t="shared" si="132"/>
        <v>37</v>
      </c>
      <c r="BF55" s="149">
        <v>25</v>
      </c>
      <c r="BG55" s="149">
        <v>12</v>
      </c>
      <c r="BH55" s="149">
        <f t="shared" si="133"/>
        <v>37</v>
      </c>
      <c r="BI55" s="162">
        <v>8</v>
      </c>
      <c r="BK55" s="246" t="s">
        <v>57</v>
      </c>
      <c r="BL55" s="47">
        <v>42</v>
      </c>
      <c r="BM55" s="47">
        <v>6</v>
      </c>
      <c r="BN55" s="47">
        <v>0</v>
      </c>
      <c r="BO55" s="47">
        <v>14</v>
      </c>
      <c r="BP55" s="47">
        <f t="shared" si="134"/>
        <v>62</v>
      </c>
      <c r="BQ55" s="154">
        <v>17</v>
      </c>
    </row>
    <row r="56" spans="1:69" s="36" customFormat="1" ht="13.8">
      <c r="A56" s="247" t="s">
        <v>20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154"/>
      <c r="X56" s="247" t="s">
        <v>20</v>
      </c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154"/>
      <c r="AU56" s="249" t="s">
        <v>20</v>
      </c>
      <c r="AV56" s="149"/>
      <c r="AW56" s="149"/>
      <c r="AX56" s="149"/>
      <c r="AY56" s="149"/>
      <c r="AZ56" s="149"/>
      <c r="BA56" s="149"/>
      <c r="BB56" s="149"/>
      <c r="BC56" s="149"/>
      <c r="BD56" s="149"/>
      <c r="BE56" s="149">
        <f t="shared" si="132"/>
        <v>0</v>
      </c>
      <c r="BF56" s="149"/>
      <c r="BG56" s="149"/>
      <c r="BH56" s="149">
        <f t="shared" si="133"/>
        <v>0</v>
      </c>
      <c r="BI56" s="162"/>
      <c r="BK56" s="247" t="s">
        <v>20</v>
      </c>
      <c r="BL56" s="47"/>
      <c r="BM56" s="47"/>
      <c r="BN56" s="47"/>
      <c r="BO56" s="47"/>
      <c r="BP56" s="47">
        <f t="shared" si="134"/>
        <v>0</v>
      </c>
      <c r="BQ56" s="154"/>
    </row>
    <row r="57" spans="1:69" s="36" customFormat="1" ht="13.8">
      <c r="A57" s="246" t="s">
        <v>58</v>
      </c>
      <c r="B57" s="47">
        <v>891</v>
      </c>
      <c r="C57" s="47"/>
      <c r="D57" s="47">
        <v>367</v>
      </c>
      <c r="E57" s="47">
        <v>392</v>
      </c>
      <c r="F57" s="47">
        <v>223</v>
      </c>
      <c r="G57" s="47">
        <v>0</v>
      </c>
      <c r="H57" s="47">
        <v>0</v>
      </c>
      <c r="I57" s="47">
        <v>0</v>
      </c>
      <c r="J57" s="47">
        <v>0</v>
      </c>
      <c r="K57" s="47">
        <v>198</v>
      </c>
      <c r="L57" s="47">
        <v>34</v>
      </c>
      <c r="M57" s="47">
        <v>356</v>
      </c>
      <c r="N57" s="47">
        <v>186</v>
      </c>
      <c r="O57" s="47">
        <v>3</v>
      </c>
      <c r="P57" s="47">
        <v>0</v>
      </c>
      <c r="Q57" s="47">
        <v>91</v>
      </c>
      <c r="R57" s="47">
        <v>20</v>
      </c>
      <c r="S57" s="47"/>
      <c r="T57" s="47"/>
      <c r="U57" s="47">
        <f t="shared" ref="U57:U62" si="141">+B57+E57+G57+I57+K57+M57+O57+Q57+S57</f>
        <v>1931</v>
      </c>
      <c r="V57" s="154">
        <f t="shared" ref="V57:V62" si="142">+D57+F57+H57+J57+L57+N57+P57+R57+T57</f>
        <v>830</v>
      </c>
      <c r="X57" s="246" t="s">
        <v>58</v>
      </c>
      <c r="Y57" s="47">
        <v>115</v>
      </c>
      <c r="Z57" s="47"/>
      <c r="AA57" s="47">
        <v>44</v>
      </c>
      <c r="AB57" s="47">
        <v>17</v>
      </c>
      <c r="AC57" s="47">
        <v>7</v>
      </c>
      <c r="AD57" s="47">
        <v>0</v>
      </c>
      <c r="AE57" s="47">
        <v>0</v>
      </c>
      <c r="AF57" s="47">
        <v>0</v>
      </c>
      <c r="AG57" s="47">
        <v>0</v>
      </c>
      <c r="AH57" s="47">
        <v>9</v>
      </c>
      <c r="AI57" s="47">
        <v>0</v>
      </c>
      <c r="AJ57" s="47">
        <v>44</v>
      </c>
      <c r="AK57" s="47">
        <v>22</v>
      </c>
      <c r="AL57" s="47">
        <v>1</v>
      </c>
      <c r="AM57" s="47">
        <v>0</v>
      </c>
      <c r="AN57" s="47">
        <v>31</v>
      </c>
      <c r="AO57" s="47">
        <v>10</v>
      </c>
      <c r="AP57" s="47"/>
      <c r="AQ57" s="47"/>
      <c r="AR57" s="47">
        <f t="shared" ref="AR57:AR62" si="143">+Y57+AB57+AD57+AF57+AH57+AJ57+AL57+AN57+AP57</f>
        <v>217</v>
      </c>
      <c r="AS57" s="154">
        <f t="shared" ref="AS57:AS62" si="144">+AA57+AC57+AE57+AG57+AI57+AK57+AM57+AO57+AQ57</f>
        <v>83</v>
      </c>
      <c r="AU57" s="251" t="s">
        <v>58</v>
      </c>
      <c r="AV57" s="149">
        <v>11</v>
      </c>
      <c r="AW57" s="149">
        <v>4</v>
      </c>
      <c r="AX57" s="149"/>
      <c r="AY57" s="149"/>
      <c r="AZ57" s="149">
        <v>3</v>
      </c>
      <c r="BA57" s="149">
        <v>4</v>
      </c>
      <c r="BB57" s="149">
        <v>1</v>
      </c>
      <c r="BC57" s="149">
        <v>2</v>
      </c>
      <c r="BD57" s="149"/>
      <c r="BE57" s="149">
        <f t="shared" si="132"/>
        <v>25</v>
      </c>
      <c r="BF57" s="149">
        <v>15</v>
      </c>
      <c r="BG57" s="149">
        <v>5</v>
      </c>
      <c r="BH57" s="149">
        <f t="shared" si="133"/>
        <v>20</v>
      </c>
      <c r="BI57" s="162">
        <v>3</v>
      </c>
      <c r="BK57" s="246" t="s">
        <v>58</v>
      </c>
      <c r="BL57" s="47">
        <v>18</v>
      </c>
      <c r="BM57" s="47">
        <v>5</v>
      </c>
      <c r="BN57" s="47">
        <v>0</v>
      </c>
      <c r="BO57" s="47">
        <v>13</v>
      </c>
      <c r="BP57" s="47">
        <f t="shared" si="134"/>
        <v>36</v>
      </c>
      <c r="BQ57" s="154">
        <v>19</v>
      </c>
    </row>
    <row r="58" spans="1:69" s="36" customFormat="1" ht="13.8">
      <c r="A58" s="246" t="s">
        <v>59</v>
      </c>
      <c r="B58" s="47">
        <v>375</v>
      </c>
      <c r="C58" s="47"/>
      <c r="D58" s="47">
        <v>156</v>
      </c>
      <c r="E58" s="47">
        <v>85</v>
      </c>
      <c r="F58" s="47">
        <v>42</v>
      </c>
      <c r="G58" s="47">
        <v>0</v>
      </c>
      <c r="H58" s="47">
        <v>0</v>
      </c>
      <c r="I58" s="47">
        <v>0</v>
      </c>
      <c r="J58" s="47">
        <v>0</v>
      </c>
      <c r="K58" s="47">
        <v>88</v>
      </c>
      <c r="L58" s="47">
        <v>21</v>
      </c>
      <c r="M58" s="47">
        <v>62</v>
      </c>
      <c r="N58" s="47">
        <v>31</v>
      </c>
      <c r="O58" s="47">
        <v>0</v>
      </c>
      <c r="P58" s="47">
        <v>0</v>
      </c>
      <c r="Q58" s="47">
        <v>54</v>
      </c>
      <c r="R58" s="47">
        <v>12</v>
      </c>
      <c r="S58" s="47"/>
      <c r="T58" s="47"/>
      <c r="U58" s="47">
        <f t="shared" si="141"/>
        <v>664</v>
      </c>
      <c r="V58" s="154">
        <f t="shared" si="142"/>
        <v>262</v>
      </c>
      <c r="X58" s="246" t="s">
        <v>59</v>
      </c>
      <c r="Y58" s="47">
        <v>76</v>
      </c>
      <c r="Z58" s="47"/>
      <c r="AA58" s="47">
        <v>36</v>
      </c>
      <c r="AB58" s="47">
        <v>3</v>
      </c>
      <c r="AC58" s="47">
        <v>2</v>
      </c>
      <c r="AD58" s="47">
        <v>0</v>
      </c>
      <c r="AE58" s="47">
        <v>0</v>
      </c>
      <c r="AF58" s="47">
        <v>0</v>
      </c>
      <c r="AG58" s="47">
        <v>0</v>
      </c>
      <c r="AH58" s="47">
        <v>4</v>
      </c>
      <c r="AI58" s="47">
        <v>0</v>
      </c>
      <c r="AJ58" s="47">
        <v>14</v>
      </c>
      <c r="AK58" s="47">
        <v>5</v>
      </c>
      <c r="AL58" s="47">
        <v>0</v>
      </c>
      <c r="AM58" s="47">
        <v>0</v>
      </c>
      <c r="AN58" s="47">
        <v>17</v>
      </c>
      <c r="AO58" s="47">
        <v>3</v>
      </c>
      <c r="AP58" s="47"/>
      <c r="AQ58" s="47"/>
      <c r="AR58" s="47">
        <f t="shared" si="143"/>
        <v>114</v>
      </c>
      <c r="AS58" s="154">
        <f t="shared" si="144"/>
        <v>46</v>
      </c>
      <c r="AU58" s="251" t="s">
        <v>59</v>
      </c>
      <c r="AV58" s="149">
        <v>9</v>
      </c>
      <c r="AW58" s="149">
        <v>2</v>
      </c>
      <c r="AX58" s="149"/>
      <c r="AY58" s="149"/>
      <c r="AZ58" s="149">
        <v>2</v>
      </c>
      <c r="BA58" s="149">
        <v>1</v>
      </c>
      <c r="BB58" s="149"/>
      <c r="BC58" s="149">
        <v>1</v>
      </c>
      <c r="BD58" s="149"/>
      <c r="BE58" s="149">
        <f t="shared" si="132"/>
        <v>15</v>
      </c>
      <c r="BF58" s="149">
        <v>14</v>
      </c>
      <c r="BG58" s="149">
        <v>1</v>
      </c>
      <c r="BH58" s="149">
        <f t="shared" si="133"/>
        <v>15</v>
      </c>
      <c r="BI58" s="162">
        <v>3</v>
      </c>
      <c r="BK58" s="246" t="s">
        <v>59</v>
      </c>
      <c r="BL58" s="47">
        <v>4</v>
      </c>
      <c r="BM58" s="47">
        <v>3</v>
      </c>
      <c r="BN58" s="47">
        <v>0</v>
      </c>
      <c r="BO58" s="47">
        <v>11</v>
      </c>
      <c r="BP58" s="47">
        <f t="shared" si="134"/>
        <v>18</v>
      </c>
      <c r="BQ58" s="154">
        <v>8</v>
      </c>
    </row>
    <row r="59" spans="1:69" s="36" customFormat="1" ht="13.8">
      <c r="A59" s="246" t="s">
        <v>60</v>
      </c>
      <c r="B59" s="47">
        <v>255</v>
      </c>
      <c r="C59" s="47"/>
      <c r="D59" s="47">
        <v>73</v>
      </c>
      <c r="E59" s="47">
        <v>67</v>
      </c>
      <c r="F59" s="47">
        <v>24</v>
      </c>
      <c r="G59" s="47">
        <v>0</v>
      </c>
      <c r="H59" s="47">
        <v>0</v>
      </c>
      <c r="I59" s="47">
        <v>0</v>
      </c>
      <c r="J59" s="47">
        <v>0</v>
      </c>
      <c r="K59" s="47">
        <v>86</v>
      </c>
      <c r="L59" s="47">
        <v>11</v>
      </c>
      <c r="M59" s="47">
        <v>39</v>
      </c>
      <c r="N59" s="47">
        <v>11</v>
      </c>
      <c r="O59" s="47">
        <v>16</v>
      </c>
      <c r="P59" s="47">
        <v>0</v>
      </c>
      <c r="Q59" s="47">
        <v>45</v>
      </c>
      <c r="R59" s="47">
        <v>8</v>
      </c>
      <c r="S59" s="47"/>
      <c r="T59" s="47"/>
      <c r="U59" s="47">
        <f t="shared" si="141"/>
        <v>508</v>
      </c>
      <c r="V59" s="154">
        <f t="shared" si="142"/>
        <v>127</v>
      </c>
      <c r="X59" s="246" t="s">
        <v>60</v>
      </c>
      <c r="Y59" s="47">
        <v>27</v>
      </c>
      <c r="Z59" s="47"/>
      <c r="AA59" s="47">
        <v>14</v>
      </c>
      <c r="AB59" s="47">
        <v>9</v>
      </c>
      <c r="AC59" s="47">
        <v>5</v>
      </c>
      <c r="AD59" s="47">
        <v>0</v>
      </c>
      <c r="AE59" s="47">
        <v>0</v>
      </c>
      <c r="AF59" s="47">
        <v>0</v>
      </c>
      <c r="AG59" s="47">
        <v>0</v>
      </c>
      <c r="AH59" s="47">
        <v>5</v>
      </c>
      <c r="AI59" s="47">
        <v>0</v>
      </c>
      <c r="AJ59" s="47">
        <v>7</v>
      </c>
      <c r="AK59" s="47">
        <v>2</v>
      </c>
      <c r="AL59" s="47">
        <v>0</v>
      </c>
      <c r="AM59" s="47">
        <v>0</v>
      </c>
      <c r="AN59" s="47">
        <v>5</v>
      </c>
      <c r="AO59" s="47">
        <v>0</v>
      </c>
      <c r="AP59" s="47"/>
      <c r="AQ59" s="47"/>
      <c r="AR59" s="47">
        <f t="shared" si="143"/>
        <v>53</v>
      </c>
      <c r="AS59" s="154">
        <f t="shared" si="144"/>
        <v>21</v>
      </c>
      <c r="AU59" s="251" t="s">
        <v>60</v>
      </c>
      <c r="AV59" s="149">
        <v>6</v>
      </c>
      <c r="AW59" s="149">
        <v>1</v>
      </c>
      <c r="AX59" s="149"/>
      <c r="AY59" s="149"/>
      <c r="AZ59" s="149">
        <v>2</v>
      </c>
      <c r="BA59" s="149">
        <v>1</v>
      </c>
      <c r="BB59" s="149">
        <v>1</v>
      </c>
      <c r="BC59" s="149">
        <v>1</v>
      </c>
      <c r="BD59" s="149"/>
      <c r="BE59" s="149">
        <f t="shared" si="132"/>
        <v>12</v>
      </c>
      <c r="BF59" s="149">
        <v>10</v>
      </c>
      <c r="BG59" s="149">
        <v>1</v>
      </c>
      <c r="BH59" s="149">
        <f t="shared" si="133"/>
        <v>11</v>
      </c>
      <c r="BI59" s="162">
        <v>2</v>
      </c>
      <c r="BK59" s="246" t="s">
        <v>60</v>
      </c>
      <c r="BL59" s="47">
        <v>16</v>
      </c>
      <c r="BM59" s="47">
        <v>2</v>
      </c>
      <c r="BN59" s="47">
        <v>0</v>
      </c>
      <c r="BO59" s="47">
        <v>8</v>
      </c>
      <c r="BP59" s="47">
        <f t="shared" si="134"/>
        <v>26</v>
      </c>
      <c r="BQ59" s="154">
        <v>14</v>
      </c>
    </row>
    <row r="60" spans="1:69" s="36" customFormat="1" ht="13.8">
      <c r="A60" s="246" t="s">
        <v>61</v>
      </c>
      <c r="B60" s="47">
        <v>113</v>
      </c>
      <c r="C60" s="47"/>
      <c r="D60" s="47">
        <v>57</v>
      </c>
      <c r="E60" s="47">
        <v>48</v>
      </c>
      <c r="F60" s="47">
        <v>31</v>
      </c>
      <c r="G60" s="47">
        <v>0</v>
      </c>
      <c r="H60" s="47">
        <v>0</v>
      </c>
      <c r="I60" s="47">
        <v>0</v>
      </c>
      <c r="J60" s="47">
        <v>0</v>
      </c>
      <c r="K60" s="47">
        <v>66</v>
      </c>
      <c r="L60" s="47">
        <v>20</v>
      </c>
      <c r="M60" s="47">
        <v>37</v>
      </c>
      <c r="N60" s="47">
        <v>17</v>
      </c>
      <c r="O60" s="47">
        <v>0</v>
      </c>
      <c r="P60" s="47">
        <v>0</v>
      </c>
      <c r="Q60" s="47">
        <v>11</v>
      </c>
      <c r="R60" s="47">
        <v>6</v>
      </c>
      <c r="S60" s="47"/>
      <c r="T60" s="47"/>
      <c r="U60" s="47">
        <f t="shared" si="141"/>
        <v>275</v>
      </c>
      <c r="V60" s="154">
        <f t="shared" si="142"/>
        <v>131</v>
      </c>
      <c r="X60" s="246" t="s">
        <v>61</v>
      </c>
      <c r="Y60" s="47">
        <v>45</v>
      </c>
      <c r="Z60" s="47"/>
      <c r="AA60" s="47">
        <v>23</v>
      </c>
      <c r="AB60" s="47">
        <v>10</v>
      </c>
      <c r="AC60" s="47">
        <v>7</v>
      </c>
      <c r="AD60" s="47">
        <v>0</v>
      </c>
      <c r="AE60" s="47">
        <v>0</v>
      </c>
      <c r="AF60" s="47">
        <v>0</v>
      </c>
      <c r="AG60" s="47">
        <v>0</v>
      </c>
      <c r="AH60" s="47">
        <v>12</v>
      </c>
      <c r="AI60" s="47">
        <v>5</v>
      </c>
      <c r="AJ60" s="47">
        <v>12</v>
      </c>
      <c r="AK60" s="47">
        <v>5</v>
      </c>
      <c r="AL60" s="47">
        <v>0</v>
      </c>
      <c r="AM60" s="47">
        <v>0</v>
      </c>
      <c r="AN60" s="47">
        <v>1</v>
      </c>
      <c r="AO60" s="47">
        <v>1</v>
      </c>
      <c r="AP60" s="47"/>
      <c r="AQ60" s="47"/>
      <c r="AR60" s="47">
        <f t="shared" si="143"/>
        <v>80</v>
      </c>
      <c r="AS60" s="154">
        <f t="shared" si="144"/>
        <v>41</v>
      </c>
      <c r="AU60" s="251" t="s">
        <v>61</v>
      </c>
      <c r="AV60" s="149">
        <v>2</v>
      </c>
      <c r="AW60" s="149">
        <v>1</v>
      </c>
      <c r="AX60" s="149"/>
      <c r="AY60" s="149"/>
      <c r="AZ60" s="149">
        <v>1</v>
      </c>
      <c r="BA60" s="149">
        <v>1</v>
      </c>
      <c r="BB60" s="149"/>
      <c r="BC60" s="149">
        <v>1</v>
      </c>
      <c r="BD60" s="149"/>
      <c r="BE60" s="149">
        <f t="shared" si="132"/>
        <v>6</v>
      </c>
      <c r="BF60" s="149">
        <v>5</v>
      </c>
      <c r="BG60" s="149">
        <v>1</v>
      </c>
      <c r="BH60" s="149">
        <f t="shared" si="133"/>
        <v>6</v>
      </c>
      <c r="BI60" s="162">
        <v>1</v>
      </c>
      <c r="BK60" s="246" t="s">
        <v>61</v>
      </c>
      <c r="BL60" s="47">
        <v>6</v>
      </c>
      <c r="BM60" s="47">
        <v>1</v>
      </c>
      <c r="BN60" s="47">
        <v>0</v>
      </c>
      <c r="BO60" s="47">
        <v>3</v>
      </c>
      <c r="BP60" s="47">
        <f t="shared" si="134"/>
        <v>10</v>
      </c>
      <c r="BQ60" s="154">
        <v>3</v>
      </c>
    </row>
    <row r="61" spans="1:69" s="36" customFormat="1" ht="13.8">
      <c r="A61" s="246" t="s">
        <v>62</v>
      </c>
      <c r="B61" s="47">
        <v>294</v>
      </c>
      <c r="C61" s="47"/>
      <c r="D61" s="47">
        <v>128</v>
      </c>
      <c r="E61" s="47">
        <v>74</v>
      </c>
      <c r="F61" s="47">
        <v>32</v>
      </c>
      <c r="G61" s="47">
        <v>0</v>
      </c>
      <c r="H61" s="47">
        <v>0</v>
      </c>
      <c r="I61" s="47">
        <v>0</v>
      </c>
      <c r="J61" s="47">
        <v>0</v>
      </c>
      <c r="K61" s="47">
        <v>83</v>
      </c>
      <c r="L61" s="47">
        <v>14</v>
      </c>
      <c r="M61" s="47">
        <v>43</v>
      </c>
      <c r="N61" s="47">
        <v>24</v>
      </c>
      <c r="O61" s="47">
        <v>0</v>
      </c>
      <c r="P61" s="47">
        <v>0</v>
      </c>
      <c r="Q61" s="47">
        <v>36</v>
      </c>
      <c r="R61" s="47">
        <v>11</v>
      </c>
      <c r="S61" s="47"/>
      <c r="T61" s="47"/>
      <c r="U61" s="47">
        <f t="shared" si="141"/>
        <v>530</v>
      </c>
      <c r="V61" s="154">
        <f t="shared" si="142"/>
        <v>209</v>
      </c>
      <c r="X61" s="246" t="s">
        <v>62</v>
      </c>
      <c r="Y61" s="47">
        <v>55</v>
      </c>
      <c r="Z61" s="47"/>
      <c r="AA61" s="47">
        <v>23</v>
      </c>
      <c r="AB61" s="47">
        <v>14</v>
      </c>
      <c r="AC61" s="47">
        <v>4</v>
      </c>
      <c r="AD61" s="47">
        <v>0</v>
      </c>
      <c r="AE61" s="47">
        <v>0</v>
      </c>
      <c r="AF61" s="47">
        <v>0</v>
      </c>
      <c r="AG61" s="47">
        <v>0</v>
      </c>
      <c r="AH61" s="47">
        <v>15</v>
      </c>
      <c r="AI61" s="47">
        <v>3</v>
      </c>
      <c r="AJ61" s="47">
        <v>6</v>
      </c>
      <c r="AK61" s="47">
        <v>2</v>
      </c>
      <c r="AL61" s="47">
        <v>0</v>
      </c>
      <c r="AM61" s="47">
        <v>0</v>
      </c>
      <c r="AN61" s="47">
        <v>0</v>
      </c>
      <c r="AO61" s="47">
        <v>0</v>
      </c>
      <c r="AP61" s="47"/>
      <c r="AQ61" s="47"/>
      <c r="AR61" s="47">
        <f t="shared" si="143"/>
        <v>90</v>
      </c>
      <c r="AS61" s="154">
        <f t="shared" si="144"/>
        <v>32</v>
      </c>
      <c r="AU61" s="251" t="s">
        <v>62</v>
      </c>
      <c r="AV61" s="149">
        <v>6</v>
      </c>
      <c r="AW61" s="149">
        <v>2</v>
      </c>
      <c r="AX61" s="149"/>
      <c r="AY61" s="149"/>
      <c r="AZ61" s="149">
        <v>2</v>
      </c>
      <c r="BA61" s="149">
        <v>1</v>
      </c>
      <c r="BB61" s="149"/>
      <c r="BC61" s="149">
        <v>1</v>
      </c>
      <c r="BD61" s="149"/>
      <c r="BE61" s="149">
        <f t="shared" si="132"/>
        <v>12</v>
      </c>
      <c r="BF61" s="149">
        <v>9</v>
      </c>
      <c r="BG61" s="149">
        <v>4</v>
      </c>
      <c r="BH61" s="149">
        <f t="shared" si="133"/>
        <v>13</v>
      </c>
      <c r="BI61" s="162">
        <v>2</v>
      </c>
      <c r="BK61" s="246" t="s">
        <v>62</v>
      </c>
      <c r="BL61" s="47">
        <v>9</v>
      </c>
      <c r="BM61" s="47">
        <v>3</v>
      </c>
      <c r="BN61" s="47">
        <v>0</v>
      </c>
      <c r="BO61" s="47">
        <v>5</v>
      </c>
      <c r="BP61" s="47">
        <f t="shared" si="134"/>
        <v>17</v>
      </c>
      <c r="BQ61" s="154">
        <v>7</v>
      </c>
    </row>
    <row r="62" spans="1:69" s="36" customFormat="1" ht="13.8">
      <c r="A62" s="246" t="s">
        <v>63</v>
      </c>
      <c r="B62" s="47">
        <v>590</v>
      </c>
      <c r="C62" s="47"/>
      <c r="D62" s="47">
        <v>247</v>
      </c>
      <c r="E62" s="47">
        <v>281</v>
      </c>
      <c r="F62" s="47">
        <v>151</v>
      </c>
      <c r="G62" s="47">
        <v>0</v>
      </c>
      <c r="H62" s="47">
        <v>0</v>
      </c>
      <c r="I62" s="47">
        <v>0</v>
      </c>
      <c r="J62" s="47">
        <v>0</v>
      </c>
      <c r="K62" s="47">
        <v>221</v>
      </c>
      <c r="L62" s="47">
        <v>77</v>
      </c>
      <c r="M62" s="47">
        <v>164</v>
      </c>
      <c r="N62" s="47">
        <v>78</v>
      </c>
      <c r="O62" s="47">
        <v>9</v>
      </c>
      <c r="P62" s="47">
        <v>0</v>
      </c>
      <c r="Q62" s="47">
        <v>62</v>
      </c>
      <c r="R62" s="47">
        <v>18</v>
      </c>
      <c r="S62" s="47"/>
      <c r="T62" s="47"/>
      <c r="U62" s="47">
        <f t="shared" si="141"/>
        <v>1327</v>
      </c>
      <c r="V62" s="154">
        <f t="shared" si="142"/>
        <v>571</v>
      </c>
      <c r="X62" s="246" t="s">
        <v>63</v>
      </c>
      <c r="Y62" s="47">
        <v>41</v>
      </c>
      <c r="Z62" s="47"/>
      <c r="AA62" s="47">
        <v>8</v>
      </c>
      <c r="AB62" s="47">
        <v>4</v>
      </c>
      <c r="AC62" s="47">
        <v>1</v>
      </c>
      <c r="AD62" s="47">
        <v>0</v>
      </c>
      <c r="AE62" s="47">
        <v>0</v>
      </c>
      <c r="AF62" s="47">
        <v>0</v>
      </c>
      <c r="AG62" s="47">
        <v>0</v>
      </c>
      <c r="AH62" s="47">
        <v>4</v>
      </c>
      <c r="AI62" s="47">
        <v>1</v>
      </c>
      <c r="AJ62" s="47">
        <v>10</v>
      </c>
      <c r="AK62" s="47">
        <v>3</v>
      </c>
      <c r="AL62" s="47">
        <v>0</v>
      </c>
      <c r="AM62" s="47">
        <v>0</v>
      </c>
      <c r="AN62" s="47">
        <v>7</v>
      </c>
      <c r="AO62" s="47">
        <v>0</v>
      </c>
      <c r="AP62" s="47"/>
      <c r="AQ62" s="47"/>
      <c r="AR62" s="47">
        <f t="shared" si="143"/>
        <v>66</v>
      </c>
      <c r="AS62" s="154">
        <f t="shared" si="144"/>
        <v>13</v>
      </c>
      <c r="AU62" s="251" t="s">
        <v>63</v>
      </c>
      <c r="AV62" s="149">
        <v>8</v>
      </c>
      <c r="AW62" s="149">
        <v>4</v>
      </c>
      <c r="AX62" s="149"/>
      <c r="AY62" s="149"/>
      <c r="AZ62" s="149">
        <v>4</v>
      </c>
      <c r="BA62" s="149">
        <v>2</v>
      </c>
      <c r="BB62" s="149">
        <v>1</v>
      </c>
      <c r="BC62" s="149">
        <v>2</v>
      </c>
      <c r="BD62" s="149"/>
      <c r="BE62" s="149">
        <f t="shared" si="132"/>
        <v>21</v>
      </c>
      <c r="BF62" s="149">
        <v>22</v>
      </c>
      <c r="BG62" s="149">
        <v>11</v>
      </c>
      <c r="BH62" s="149">
        <f t="shared" si="133"/>
        <v>33</v>
      </c>
      <c r="BI62" s="162">
        <v>1</v>
      </c>
      <c r="BK62" s="246" t="s">
        <v>63</v>
      </c>
      <c r="BL62" s="47">
        <v>12</v>
      </c>
      <c r="BM62" s="47">
        <v>5</v>
      </c>
      <c r="BN62" s="47">
        <v>0</v>
      </c>
      <c r="BO62" s="47">
        <v>1</v>
      </c>
      <c r="BP62" s="47">
        <f t="shared" si="134"/>
        <v>18</v>
      </c>
      <c r="BQ62" s="154">
        <v>16</v>
      </c>
    </row>
    <row r="63" spans="1:69" s="36" customFormat="1" ht="13.8">
      <c r="A63" s="247" t="s">
        <v>21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154"/>
      <c r="X63" s="247" t="s">
        <v>21</v>
      </c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154"/>
      <c r="AU63" s="249" t="s">
        <v>21</v>
      </c>
      <c r="AV63" s="149"/>
      <c r="AW63" s="149"/>
      <c r="AX63" s="149"/>
      <c r="AY63" s="149"/>
      <c r="AZ63" s="149"/>
      <c r="BA63" s="149"/>
      <c r="BB63" s="149"/>
      <c r="BC63" s="149"/>
      <c r="BD63" s="149"/>
      <c r="BE63" s="149">
        <f t="shared" si="132"/>
        <v>0</v>
      </c>
      <c r="BF63" s="149"/>
      <c r="BG63" s="149"/>
      <c r="BH63" s="149">
        <f t="shared" si="133"/>
        <v>0</v>
      </c>
      <c r="BI63" s="162"/>
      <c r="BK63" s="247" t="s">
        <v>21</v>
      </c>
      <c r="BL63" s="47"/>
      <c r="BM63" s="47"/>
      <c r="BN63" s="47"/>
      <c r="BO63" s="47"/>
      <c r="BP63" s="47">
        <f t="shared" si="134"/>
        <v>0</v>
      </c>
      <c r="BQ63" s="154"/>
    </row>
    <row r="64" spans="1:69" s="36" customFormat="1" ht="13.8">
      <c r="A64" s="246" t="s">
        <v>64</v>
      </c>
      <c r="B64" s="47">
        <v>450</v>
      </c>
      <c r="C64" s="47"/>
      <c r="D64" s="47">
        <v>159</v>
      </c>
      <c r="E64" s="47">
        <v>124</v>
      </c>
      <c r="F64" s="47">
        <v>49</v>
      </c>
      <c r="G64" s="47">
        <v>0</v>
      </c>
      <c r="H64" s="47">
        <v>0</v>
      </c>
      <c r="I64" s="47">
        <v>0</v>
      </c>
      <c r="J64" s="47">
        <v>0</v>
      </c>
      <c r="K64" s="47">
        <v>47</v>
      </c>
      <c r="L64" s="47">
        <v>19</v>
      </c>
      <c r="M64" s="47">
        <v>132</v>
      </c>
      <c r="N64" s="47">
        <v>67</v>
      </c>
      <c r="O64" s="47">
        <v>0</v>
      </c>
      <c r="P64" s="47">
        <v>0</v>
      </c>
      <c r="Q64" s="47">
        <v>48</v>
      </c>
      <c r="R64" s="47">
        <v>20</v>
      </c>
      <c r="S64" s="47"/>
      <c r="T64" s="47"/>
      <c r="U64" s="47">
        <f>+B64+E64+G64+I64+K64+M64+O64+Q64+S64</f>
        <v>801</v>
      </c>
      <c r="V64" s="154">
        <f t="shared" ref="V64:V67" si="145">+D64+F64+H64+J64+L64+N64+P64+R64+T64</f>
        <v>314</v>
      </c>
      <c r="X64" s="246" t="s">
        <v>64</v>
      </c>
      <c r="Y64" s="47">
        <v>95</v>
      </c>
      <c r="Z64" s="47"/>
      <c r="AA64" s="47">
        <v>48</v>
      </c>
      <c r="AB64" s="47">
        <v>13</v>
      </c>
      <c r="AC64" s="47">
        <v>6</v>
      </c>
      <c r="AD64" s="47"/>
      <c r="AE64" s="47"/>
      <c r="AF64" s="47"/>
      <c r="AG64" s="47"/>
      <c r="AH64" s="47">
        <v>5</v>
      </c>
      <c r="AI64" s="47">
        <v>1</v>
      </c>
      <c r="AJ64" s="47">
        <v>24</v>
      </c>
      <c r="AK64" s="47">
        <v>10</v>
      </c>
      <c r="AL64" s="47"/>
      <c r="AM64" s="47"/>
      <c r="AN64" s="47">
        <v>10</v>
      </c>
      <c r="AO64" s="47">
        <v>6</v>
      </c>
      <c r="AP64" s="47"/>
      <c r="AQ64" s="47"/>
      <c r="AR64" s="47">
        <f>+Y64+AB64+AD64+AF64+AH64+AJ64+AL64+AN64+AP64</f>
        <v>147</v>
      </c>
      <c r="AS64" s="154">
        <f t="shared" ref="AS64:AS67" si="146">+AA64+AC64+AE64+AG64+AI64+AK64+AM64+AO64+AQ64</f>
        <v>71</v>
      </c>
      <c r="AU64" s="251" t="s">
        <v>64</v>
      </c>
      <c r="AV64" s="149">
        <v>5</v>
      </c>
      <c r="AW64" s="149">
        <v>2</v>
      </c>
      <c r="AX64" s="149"/>
      <c r="AY64" s="149"/>
      <c r="AZ64" s="149">
        <v>1</v>
      </c>
      <c r="BA64" s="149">
        <v>2</v>
      </c>
      <c r="BB64" s="149"/>
      <c r="BC64" s="149">
        <v>1</v>
      </c>
      <c r="BD64" s="149"/>
      <c r="BE64" s="149">
        <f t="shared" si="132"/>
        <v>11</v>
      </c>
      <c r="BF64" s="149">
        <v>10</v>
      </c>
      <c r="BG64" s="149">
        <v>1</v>
      </c>
      <c r="BH64" s="149">
        <f t="shared" si="133"/>
        <v>11</v>
      </c>
      <c r="BI64" s="162">
        <v>2</v>
      </c>
      <c r="BK64" s="246" t="s">
        <v>64</v>
      </c>
      <c r="BL64" s="47">
        <v>15</v>
      </c>
      <c r="BM64" s="47">
        <v>5</v>
      </c>
      <c r="BN64" s="47">
        <v>0</v>
      </c>
      <c r="BO64" s="47">
        <v>0</v>
      </c>
      <c r="BP64" s="47">
        <f t="shared" si="134"/>
        <v>20</v>
      </c>
      <c r="BQ64" s="154">
        <v>9</v>
      </c>
    </row>
    <row r="65" spans="1:79" s="36" customFormat="1" ht="13.8">
      <c r="A65" s="246" t="s">
        <v>65</v>
      </c>
      <c r="B65" s="47">
        <v>83</v>
      </c>
      <c r="C65" s="47"/>
      <c r="D65" s="47">
        <v>25</v>
      </c>
      <c r="E65" s="47">
        <v>38</v>
      </c>
      <c r="F65" s="47">
        <v>15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46</v>
      </c>
      <c r="N65" s="47">
        <v>22</v>
      </c>
      <c r="O65" s="47">
        <v>0</v>
      </c>
      <c r="P65" s="47">
        <v>0</v>
      </c>
      <c r="Q65" s="47">
        <v>0</v>
      </c>
      <c r="R65" s="47">
        <v>0</v>
      </c>
      <c r="S65" s="47"/>
      <c r="T65" s="47"/>
      <c r="U65" s="47">
        <f>+B65+E65+G65+I65+K65+M65+O65+Q65+S65</f>
        <v>167</v>
      </c>
      <c r="V65" s="154">
        <f t="shared" si="145"/>
        <v>62</v>
      </c>
      <c r="X65" s="246" t="s">
        <v>65</v>
      </c>
      <c r="Y65" s="47">
        <v>10</v>
      </c>
      <c r="Z65" s="47"/>
      <c r="AA65" s="47">
        <v>1</v>
      </c>
      <c r="AB65" s="47">
        <v>1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7">
        <v>0</v>
      </c>
      <c r="AP65" s="47"/>
      <c r="AQ65" s="47"/>
      <c r="AR65" s="47">
        <f>+Y65+AB65+AD65+AF65+AH65+AJ65+AL65+AN65+AP65</f>
        <v>11</v>
      </c>
      <c r="AS65" s="154">
        <f t="shared" si="146"/>
        <v>1</v>
      </c>
      <c r="AU65" s="251" t="s">
        <v>65</v>
      </c>
      <c r="AV65" s="149">
        <v>2</v>
      </c>
      <c r="AW65" s="149">
        <v>1</v>
      </c>
      <c r="AX65" s="149"/>
      <c r="AY65" s="149"/>
      <c r="AZ65" s="149"/>
      <c r="BA65" s="149">
        <v>1</v>
      </c>
      <c r="BB65" s="149"/>
      <c r="BC65" s="149"/>
      <c r="BD65" s="149"/>
      <c r="BE65" s="149">
        <f t="shared" si="132"/>
        <v>4</v>
      </c>
      <c r="BF65" s="149">
        <v>4</v>
      </c>
      <c r="BG65" s="149">
        <v>0</v>
      </c>
      <c r="BH65" s="149">
        <f t="shared" si="133"/>
        <v>4</v>
      </c>
      <c r="BI65" s="162">
        <v>1</v>
      </c>
      <c r="BK65" s="246" t="s">
        <v>65</v>
      </c>
      <c r="BL65" s="47">
        <v>5</v>
      </c>
      <c r="BM65" s="47">
        <v>0</v>
      </c>
      <c r="BN65" s="47">
        <v>0</v>
      </c>
      <c r="BO65" s="47">
        <v>1</v>
      </c>
      <c r="BP65" s="47">
        <f t="shared" si="134"/>
        <v>6</v>
      </c>
      <c r="BQ65" s="154">
        <v>5</v>
      </c>
    </row>
    <row r="66" spans="1:79" s="36" customFormat="1" ht="13.8">
      <c r="A66" s="246" t="s">
        <v>66</v>
      </c>
      <c r="B66" s="47">
        <v>83</v>
      </c>
      <c r="C66" s="47"/>
      <c r="D66" s="47">
        <v>44</v>
      </c>
      <c r="E66" s="47">
        <v>26</v>
      </c>
      <c r="F66" s="47">
        <v>15</v>
      </c>
      <c r="G66" s="47">
        <v>0</v>
      </c>
      <c r="H66" s="47">
        <v>0</v>
      </c>
      <c r="I66" s="47">
        <v>0</v>
      </c>
      <c r="J66" s="47">
        <v>0</v>
      </c>
      <c r="K66" s="47">
        <v>8</v>
      </c>
      <c r="L66" s="47">
        <v>4</v>
      </c>
      <c r="M66" s="47">
        <v>27</v>
      </c>
      <c r="N66" s="47">
        <v>15</v>
      </c>
      <c r="O66" s="47">
        <v>0</v>
      </c>
      <c r="P66" s="47">
        <v>0</v>
      </c>
      <c r="Q66" s="47">
        <v>0</v>
      </c>
      <c r="R66" s="47">
        <v>0</v>
      </c>
      <c r="S66" s="47"/>
      <c r="T66" s="47"/>
      <c r="U66" s="47">
        <f>+B66+E66+G66+I66+K66+M66+O66+Q66+S66</f>
        <v>144</v>
      </c>
      <c r="V66" s="154">
        <f t="shared" si="145"/>
        <v>78</v>
      </c>
      <c r="X66" s="246" t="s">
        <v>66</v>
      </c>
      <c r="Y66" s="47">
        <v>51</v>
      </c>
      <c r="Z66" s="47"/>
      <c r="AA66" s="47">
        <v>21</v>
      </c>
      <c r="AB66" s="47">
        <v>7</v>
      </c>
      <c r="AC66" s="47">
        <v>4</v>
      </c>
      <c r="AD66" s="47">
        <v>0</v>
      </c>
      <c r="AE66" s="47">
        <v>0</v>
      </c>
      <c r="AF66" s="47">
        <v>0</v>
      </c>
      <c r="AG66" s="47">
        <v>0</v>
      </c>
      <c r="AH66" s="47">
        <v>5</v>
      </c>
      <c r="AI66" s="47">
        <v>4</v>
      </c>
      <c r="AJ66" s="47">
        <v>11</v>
      </c>
      <c r="AK66" s="47">
        <v>7</v>
      </c>
      <c r="AL66" s="47">
        <v>0</v>
      </c>
      <c r="AM66" s="47">
        <v>0</v>
      </c>
      <c r="AN66" s="47">
        <v>0</v>
      </c>
      <c r="AO66" s="47">
        <v>0</v>
      </c>
      <c r="AP66" s="47"/>
      <c r="AQ66" s="47"/>
      <c r="AR66" s="47">
        <f>+Y66+AB66+AD66+AF66+AH66+AJ66+AL66+AN66+AP66</f>
        <v>74</v>
      </c>
      <c r="AS66" s="154">
        <f t="shared" si="146"/>
        <v>36</v>
      </c>
      <c r="AU66" s="251" t="s">
        <v>66</v>
      </c>
      <c r="AV66" s="149">
        <v>2</v>
      </c>
      <c r="AW66" s="149">
        <v>1</v>
      </c>
      <c r="AX66" s="149"/>
      <c r="AY66" s="149"/>
      <c r="AZ66" s="149">
        <v>1</v>
      </c>
      <c r="BA66" s="149">
        <v>1</v>
      </c>
      <c r="BB66" s="149"/>
      <c r="BC66" s="149"/>
      <c r="BD66" s="149"/>
      <c r="BE66" s="149">
        <f t="shared" si="132"/>
        <v>5</v>
      </c>
      <c r="BF66" s="149">
        <v>6</v>
      </c>
      <c r="BG66" s="149">
        <v>0</v>
      </c>
      <c r="BH66" s="149">
        <f t="shared" si="133"/>
        <v>6</v>
      </c>
      <c r="BI66" s="162">
        <v>1</v>
      </c>
      <c r="BK66" s="246" t="s">
        <v>66</v>
      </c>
      <c r="BL66" s="47">
        <v>2</v>
      </c>
      <c r="BM66" s="47">
        <v>1</v>
      </c>
      <c r="BN66" s="47">
        <v>0</v>
      </c>
      <c r="BO66" s="47">
        <v>5</v>
      </c>
      <c r="BP66" s="47">
        <f t="shared" si="134"/>
        <v>8</v>
      </c>
      <c r="BQ66" s="154">
        <v>4</v>
      </c>
    </row>
    <row r="67" spans="1:79" s="36" customFormat="1" thickBot="1">
      <c r="A67" s="248" t="s">
        <v>67</v>
      </c>
      <c r="B67" s="146">
        <v>306</v>
      </c>
      <c r="C67" s="146"/>
      <c r="D67" s="146">
        <v>162</v>
      </c>
      <c r="E67" s="146">
        <v>46</v>
      </c>
      <c r="F67" s="146">
        <v>23</v>
      </c>
      <c r="G67" s="146">
        <v>0</v>
      </c>
      <c r="H67" s="146">
        <v>0</v>
      </c>
      <c r="I67" s="146">
        <v>0</v>
      </c>
      <c r="J67" s="146">
        <v>0</v>
      </c>
      <c r="K67" s="146">
        <v>54</v>
      </c>
      <c r="L67" s="146">
        <v>17</v>
      </c>
      <c r="M67" s="146">
        <v>75</v>
      </c>
      <c r="N67" s="146">
        <v>41</v>
      </c>
      <c r="O67" s="146">
        <v>0</v>
      </c>
      <c r="P67" s="146">
        <v>0</v>
      </c>
      <c r="Q67" s="146">
        <v>0</v>
      </c>
      <c r="R67" s="146">
        <v>0</v>
      </c>
      <c r="S67" s="146">
        <v>31</v>
      </c>
      <c r="T67" s="146">
        <v>2</v>
      </c>
      <c r="U67" s="146">
        <f>+B67+E67+G67+I67+K67+M67+O67+Q67+S67</f>
        <v>512</v>
      </c>
      <c r="V67" s="155">
        <f t="shared" si="145"/>
        <v>245</v>
      </c>
      <c r="X67" s="248" t="s">
        <v>67</v>
      </c>
      <c r="Y67" s="146">
        <v>153</v>
      </c>
      <c r="Z67" s="146"/>
      <c r="AA67" s="146">
        <v>77</v>
      </c>
      <c r="AB67" s="146">
        <v>1</v>
      </c>
      <c r="AC67" s="146">
        <v>1</v>
      </c>
      <c r="AD67" s="146">
        <v>0</v>
      </c>
      <c r="AE67" s="146">
        <v>0</v>
      </c>
      <c r="AF67" s="146">
        <v>0</v>
      </c>
      <c r="AG67" s="146">
        <v>0</v>
      </c>
      <c r="AH67" s="146">
        <v>1</v>
      </c>
      <c r="AI67" s="146">
        <v>1</v>
      </c>
      <c r="AJ67" s="146">
        <v>25</v>
      </c>
      <c r="AK67" s="146">
        <v>15</v>
      </c>
      <c r="AL67" s="146">
        <v>0</v>
      </c>
      <c r="AM67" s="146">
        <v>0</v>
      </c>
      <c r="AN67" s="146">
        <v>21</v>
      </c>
      <c r="AO67" s="146">
        <v>2</v>
      </c>
      <c r="AP67" s="146"/>
      <c r="AQ67" s="146"/>
      <c r="AR67" s="146">
        <f>+Y67+AB67+AD67+AF67+AH67+AJ67+AL67+AN67+AP67</f>
        <v>201</v>
      </c>
      <c r="AS67" s="155">
        <f t="shared" si="146"/>
        <v>96</v>
      </c>
      <c r="AU67" s="252" t="s">
        <v>67</v>
      </c>
      <c r="AV67" s="254">
        <v>4</v>
      </c>
      <c r="AW67" s="254">
        <v>1</v>
      </c>
      <c r="AX67" s="254"/>
      <c r="AY67" s="254"/>
      <c r="AZ67" s="254">
        <v>1</v>
      </c>
      <c r="BA67" s="254">
        <v>1</v>
      </c>
      <c r="BB67" s="254"/>
      <c r="BC67" s="254"/>
      <c r="BD67" s="254">
        <v>1</v>
      </c>
      <c r="BE67" s="254">
        <f t="shared" si="132"/>
        <v>8</v>
      </c>
      <c r="BF67" s="254">
        <v>4</v>
      </c>
      <c r="BG67" s="254">
        <v>2</v>
      </c>
      <c r="BH67" s="482">
        <f t="shared" si="133"/>
        <v>6</v>
      </c>
      <c r="BI67" s="256">
        <v>1</v>
      </c>
      <c r="BK67" s="248" t="s">
        <v>67</v>
      </c>
      <c r="BL67" s="146">
        <v>0</v>
      </c>
      <c r="BM67" s="146">
        <v>1</v>
      </c>
      <c r="BN67" s="146">
        <v>0</v>
      </c>
      <c r="BO67" s="146">
        <v>8</v>
      </c>
      <c r="BP67" s="146">
        <f t="shared" si="134"/>
        <v>9</v>
      </c>
      <c r="BQ67" s="155">
        <v>25</v>
      </c>
    </row>
    <row r="68" spans="1:79" s="81" customFormat="1" ht="15" customHeight="1">
      <c r="A68" s="717" t="s">
        <v>438</v>
      </c>
      <c r="B68" s="717"/>
      <c r="C68" s="717"/>
      <c r="D68" s="717"/>
      <c r="E68" s="717"/>
      <c r="F68" s="717"/>
      <c r="G68" s="717"/>
      <c r="H68" s="717"/>
      <c r="I68" s="717"/>
      <c r="J68" s="717"/>
      <c r="K68" s="717"/>
      <c r="L68" s="717"/>
      <c r="M68" s="717"/>
      <c r="N68" s="717"/>
      <c r="O68" s="717"/>
      <c r="P68" s="717"/>
      <c r="Q68" s="717"/>
      <c r="R68" s="717"/>
      <c r="S68" s="717"/>
      <c r="T68" s="717"/>
      <c r="U68" s="717"/>
      <c r="V68" s="717"/>
      <c r="X68" s="717" t="s">
        <v>441</v>
      </c>
      <c r="Y68" s="717"/>
      <c r="Z68" s="717"/>
      <c r="AA68" s="717"/>
      <c r="AB68" s="717"/>
      <c r="AC68" s="717"/>
      <c r="AD68" s="717"/>
      <c r="AE68" s="717"/>
      <c r="AF68" s="717"/>
      <c r="AG68" s="717"/>
      <c r="AH68" s="717"/>
      <c r="AI68" s="717"/>
      <c r="AJ68" s="717"/>
      <c r="AK68" s="717"/>
      <c r="AL68" s="717"/>
      <c r="AM68" s="717"/>
      <c r="AN68" s="717"/>
      <c r="AO68" s="717"/>
      <c r="AP68" s="717"/>
      <c r="AQ68" s="717"/>
      <c r="AR68" s="717"/>
      <c r="AS68" s="717"/>
      <c r="AT68" s="370"/>
      <c r="AU68" s="717" t="s">
        <v>329</v>
      </c>
      <c r="AV68" s="717"/>
      <c r="AW68" s="717"/>
      <c r="AX68" s="717"/>
      <c r="AY68" s="717"/>
      <c r="AZ68" s="717"/>
      <c r="BA68" s="717"/>
      <c r="BB68" s="717"/>
      <c r="BC68" s="717"/>
      <c r="BD68" s="717"/>
      <c r="BE68" s="717"/>
      <c r="BF68" s="717"/>
      <c r="BG68" s="717"/>
      <c r="BH68" s="717"/>
      <c r="BI68" s="717"/>
      <c r="BJ68" s="370"/>
      <c r="BK68" s="756" t="s">
        <v>174</v>
      </c>
      <c r="BL68" s="756"/>
      <c r="BM68" s="756"/>
      <c r="BN68" s="756"/>
      <c r="BO68" s="756"/>
      <c r="BP68" s="756"/>
      <c r="BQ68" s="756"/>
      <c r="BR68" s="370"/>
      <c r="BS68" s="370"/>
      <c r="BT68" s="370"/>
      <c r="BU68" s="370"/>
      <c r="BV68" s="370"/>
      <c r="BW68" s="370"/>
      <c r="BX68" s="370"/>
      <c r="BY68" s="370"/>
      <c r="BZ68" s="370"/>
      <c r="CA68" s="370"/>
    </row>
    <row r="69" spans="1:79" s="81" customFormat="1" ht="15" customHeight="1">
      <c r="A69" s="703" t="s">
        <v>3</v>
      </c>
      <c r="B69" s="703"/>
      <c r="C69" s="703"/>
      <c r="D69" s="703"/>
      <c r="E69" s="703"/>
      <c r="F69" s="703"/>
      <c r="G69" s="703"/>
      <c r="H69" s="703"/>
      <c r="I69" s="703"/>
      <c r="J69" s="703"/>
      <c r="K69" s="703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3"/>
      <c r="X69" s="703" t="s">
        <v>3</v>
      </c>
      <c r="Y69" s="703"/>
      <c r="Z69" s="703"/>
      <c r="AA69" s="703"/>
      <c r="AB69" s="703"/>
      <c r="AC69" s="703"/>
      <c r="AD69" s="703"/>
      <c r="AE69" s="703"/>
      <c r="AF69" s="703"/>
      <c r="AG69" s="703"/>
      <c r="AH69" s="703"/>
      <c r="AI69" s="703"/>
      <c r="AJ69" s="703"/>
      <c r="AK69" s="703"/>
      <c r="AL69" s="703"/>
      <c r="AM69" s="703"/>
      <c r="AN69" s="703"/>
      <c r="AO69" s="703"/>
      <c r="AP69" s="703"/>
      <c r="AQ69" s="703"/>
      <c r="AR69" s="703"/>
      <c r="AS69" s="703"/>
      <c r="AT69" s="1"/>
      <c r="AU69" s="703" t="s">
        <v>3</v>
      </c>
      <c r="AV69" s="703"/>
      <c r="AW69" s="703"/>
      <c r="AX69" s="703"/>
      <c r="AY69" s="703"/>
      <c r="AZ69" s="703"/>
      <c r="BA69" s="703"/>
      <c r="BB69" s="703"/>
      <c r="BC69" s="703"/>
      <c r="BD69" s="703"/>
      <c r="BE69" s="703"/>
      <c r="BF69" s="703"/>
      <c r="BG69" s="703"/>
      <c r="BH69" s="703"/>
      <c r="BI69" s="703"/>
      <c r="BJ69" s="387"/>
      <c r="BK69" s="703" t="s">
        <v>3</v>
      </c>
      <c r="BL69" s="703"/>
      <c r="BM69" s="703"/>
      <c r="BN69" s="703"/>
      <c r="BO69" s="703"/>
      <c r="BP69" s="703"/>
      <c r="BQ69" s="703"/>
      <c r="BR69" s="23"/>
      <c r="BS69" s="23"/>
      <c r="BT69" s="23"/>
      <c r="BU69" s="23"/>
      <c r="BV69" s="23"/>
      <c r="BW69" s="23"/>
      <c r="BX69" s="23"/>
      <c r="BY69" s="23"/>
      <c r="BZ69" s="23"/>
      <c r="CA69" s="23"/>
    </row>
    <row r="70" spans="1:79" s="81" customFormat="1" ht="1.5" customHeight="1" thickBot="1">
      <c r="A70" s="369"/>
      <c r="B70" s="369"/>
      <c r="C70" s="630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X70" s="369"/>
      <c r="Y70" s="369"/>
      <c r="Z70" s="630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1"/>
      <c r="AU70" s="369"/>
      <c r="AV70" s="369"/>
      <c r="AW70" s="369"/>
      <c r="AX70" s="369"/>
      <c r="AY70" s="369"/>
      <c r="AZ70" s="369"/>
      <c r="BA70" s="369"/>
      <c r="BB70" s="369"/>
      <c r="BC70" s="369"/>
      <c r="BD70" s="369"/>
      <c r="BE70" s="369"/>
      <c r="BF70" s="369"/>
      <c r="BG70" s="369"/>
      <c r="BH70" s="554"/>
      <c r="BI70" s="369"/>
      <c r="BJ70" s="387"/>
      <c r="BK70" s="369"/>
      <c r="BL70" s="369"/>
      <c r="BM70" s="369"/>
      <c r="BN70" s="552"/>
      <c r="BO70" s="369"/>
      <c r="BP70" s="369"/>
      <c r="BQ70" s="369"/>
      <c r="BR70" s="23"/>
      <c r="BS70" s="23"/>
      <c r="BT70" s="23"/>
      <c r="BU70" s="23"/>
      <c r="BV70" s="23"/>
      <c r="BW70" s="23"/>
      <c r="BX70" s="23"/>
      <c r="BY70" s="23"/>
      <c r="BZ70" s="23"/>
      <c r="CA70" s="23"/>
    </row>
    <row r="71" spans="1:79" s="81" customFormat="1" ht="15" customHeight="1">
      <c r="A71" s="759" t="s">
        <v>40</v>
      </c>
      <c r="B71" s="697" t="s">
        <v>176</v>
      </c>
      <c r="C71" s="708"/>
      <c r="D71" s="698"/>
      <c r="E71" s="697" t="s">
        <v>177</v>
      </c>
      <c r="F71" s="698"/>
      <c r="G71" s="697" t="s">
        <v>178</v>
      </c>
      <c r="H71" s="698"/>
      <c r="I71" s="697" t="s">
        <v>179</v>
      </c>
      <c r="J71" s="761"/>
      <c r="K71" s="768" t="s">
        <v>157</v>
      </c>
      <c r="L71" s="767"/>
      <c r="M71" s="764" t="s">
        <v>180</v>
      </c>
      <c r="N71" s="698"/>
      <c r="O71" s="769" t="s">
        <v>181</v>
      </c>
      <c r="P71" s="698"/>
      <c r="Q71" s="769" t="s">
        <v>182</v>
      </c>
      <c r="R71" s="698"/>
      <c r="S71" s="769" t="s">
        <v>328</v>
      </c>
      <c r="T71" s="698"/>
      <c r="U71" s="769" t="s">
        <v>9</v>
      </c>
      <c r="V71" s="725"/>
      <c r="W71" s="36"/>
      <c r="X71" s="759" t="s">
        <v>40</v>
      </c>
      <c r="Y71" s="697" t="s">
        <v>176</v>
      </c>
      <c r="Z71" s="708"/>
      <c r="AA71" s="698"/>
      <c r="AB71" s="697" t="s">
        <v>177</v>
      </c>
      <c r="AC71" s="698"/>
      <c r="AD71" s="697" t="s">
        <v>178</v>
      </c>
      <c r="AE71" s="698"/>
      <c r="AF71" s="697" t="s">
        <v>179</v>
      </c>
      <c r="AG71" s="761"/>
      <c r="AH71" s="765" t="s">
        <v>157</v>
      </c>
      <c r="AI71" s="763"/>
      <c r="AJ71" s="757" t="s">
        <v>180</v>
      </c>
      <c r="AK71" s="698"/>
      <c r="AL71" s="697" t="s">
        <v>181</v>
      </c>
      <c r="AM71" s="698"/>
      <c r="AN71" s="697" t="s">
        <v>182</v>
      </c>
      <c r="AO71" s="698"/>
      <c r="AP71" s="697" t="s">
        <v>328</v>
      </c>
      <c r="AQ71" s="698"/>
      <c r="AR71" s="697" t="s">
        <v>9</v>
      </c>
      <c r="AS71" s="725"/>
      <c r="AT71" s="36"/>
      <c r="AU71" s="683" t="s">
        <v>159</v>
      </c>
      <c r="AV71" s="688" t="s">
        <v>382</v>
      </c>
      <c r="AW71" s="688"/>
      <c r="AX71" s="688"/>
      <c r="AY71" s="688"/>
      <c r="AZ71" s="688"/>
      <c r="BA71" s="688"/>
      <c r="BB71" s="688"/>
      <c r="BC71" s="688"/>
      <c r="BD71" s="688"/>
      <c r="BE71" s="688"/>
      <c r="BF71" s="729" t="s">
        <v>11</v>
      </c>
      <c r="BG71" s="729"/>
      <c r="BH71" s="729"/>
      <c r="BI71" s="745" t="s">
        <v>12</v>
      </c>
      <c r="BJ71" s="36"/>
      <c r="BK71" s="683" t="s">
        <v>175</v>
      </c>
      <c r="BL71" s="659" t="s">
        <v>169</v>
      </c>
      <c r="BM71" s="660"/>
      <c r="BN71" s="660"/>
      <c r="BO71" s="660"/>
      <c r="BP71" s="660"/>
      <c r="BQ71" s="745" t="s">
        <v>213</v>
      </c>
      <c r="BR71" s="23"/>
      <c r="BS71" s="23"/>
      <c r="BT71" s="23"/>
      <c r="BU71" s="23"/>
      <c r="BV71" s="23"/>
      <c r="BW71" s="23"/>
      <c r="BX71" s="23"/>
      <c r="BY71" s="23"/>
      <c r="BZ71" s="23"/>
      <c r="CA71" s="23"/>
    </row>
    <row r="72" spans="1:79" s="81" customFormat="1" ht="36.75" customHeight="1">
      <c r="A72" s="760"/>
      <c r="B72" s="306" t="s">
        <v>14</v>
      </c>
      <c r="C72" s="306"/>
      <c r="D72" s="306" t="s">
        <v>15</v>
      </c>
      <c r="E72" s="306" t="s">
        <v>14</v>
      </c>
      <c r="F72" s="306" t="s">
        <v>15</v>
      </c>
      <c r="G72" s="306" t="s">
        <v>14</v>
      </c>
      <c r="H72" s="306" t="s">
        <v>15</v>
      </c>
      <c r="I72" s="306" t="s">
        <v>14</v>
      </c>
      <c r="J72" s="338" t="s">
        <v>15</v>
      </c>
      <c r="K72" s="306" t="s">
        <v>14</v>
      </c>
      <c r="L72" s="306" t="s">
        <v>15</v>
      </c>
      <c r="M72" s="257" t="s">
        <v>14</v>
      </c>
      <c r="N72" s="306" t="s">
        <v>15</v>
      </c>
      <c r="O72" s="306" t="s">
        <v>14</v>
      </c>
      <c r="P72" s="306" t="s">
        <v>15</v>
      </c>
      <c r="Q72" s="306" t="s">
        <v>14</v>
      </c>
      <c r="R72" s="306" t="s">
        <v>15</v>
      </c>
      <c r="S72" s="306" t="s">
        <v>14</v>
      </c>
      <c r="T72" s="306" t="s">
        <v>15</v>
      </c>
      <c r="U72" s="306" t="s">
        <v>14</v>
      </c>
      <c r="V72" s="307" t="s">
        <v>15</v>
      </c>
      <c r="W72" s="36"/>
      <c r="X72" s="760"/>
      <c r="Y72" s="182" t="s">
        <v>14</v>
      </c>
      <c r="Z72" s="306"/>
      <c r="AA72" s="182" t="s">
        <v>15</v>
      </c>
      <c r="AB72" s="182" t="s">
        <v>14</v>
      </c>
      <c r="AC72" s="182" t="s">
        <v>15</v>
      </c>
      <c r="AD72" s="182" t="s">
        <v>14</v>
      </c>
      <c r="AE72" s="182" t="s">
        <v>15</v>
      </c>
      <c r="AF72" s="182" t="s">
        <v>14</v>
      </c>
      <c r="AG72" s="377" t="s">
        <v>15</v>
      </c>
      <c r="AH72" s="182" t="s">
        <v>14</v>
      </c>
      <c r="AI72" s="377" t="s">
        <v>15</v>
      </c>
      <c r="AJ72" s="257" t="s">
        <v>14</v>
      </c>
      <c r="AK72" s="182" t="s">
        <v>15</v>
      </c>
      <c r="AL72" s="182" t="s">
        <v>14</v>
      </c>
      <c r="AM72" s="182" t="s">
        <v>15</v>
      </c>
      <c r="AN72" s="182" t="s">
        <v>14</v>
      </c>
      <c r="AO72" s="182" t="s">
        <v>15</v>
      </c>
      <c r="AP72" s="182" t="s">
        <v>14</v>
      </c>
      <c r="AQ72" s="182" t="s">
        <v>15</v>
      </c>
      <c r="AR72" s="182" t="s">
        <v>14</v>
      </c>
      <c r="AS72" s="183" t="s">
        <v>15</v>
      </c>
      <c r="AT72" s="36"/>
      <c r="AU72" s="755"/>
      <c r="AV72" s="487" t="s">
        <v>156</v>
      </c>
      <c r="AW72" s="487" t="s">
        <v>161</v>
      </c>
      <c r="AX72" s="487" t="s">
        <v>162</v>
      </c>
      <c r="AY72" s="487" t="s">
        <v>163</v>
      </c>
      <c r="AZ72" s="487" t="s">
        <v>164</v>
      </c>
      <c r="BA72" s="487" t="s">
        <v>165</v>
      </c>
      <c r="BB72" s="487" t="s">
        <v>166</v>
      </c>
      <c r="BC72" s="487" t="s">
        <v>167</v>
      </c>
      <c r="BD72" s="487" t="s">
        <v>168</v>
      </c>
      <c r="BE72" s="487" t="s">
        <v>384</v>
      </c>
      <c r="BF72" s="487" t="s">
        <v>335</v>
      </c>
      <c r="BG72" s="487" t="s">
        <v>336</v>
      </c>
      <c r="BH72" s="555" t="s">
        <v>383</v>
      </c>
      <c r="BI72" s="671"/>
      <c r="BJ72" s="36"/>
      <c r="BK72" s="755"/>
      <c r="BL72" s="43" t="s">
        <v>227</v>
      </c>
      <c r="BM72" s="43" t="s">
        <v>380</v>
      </c>
      <c r="BN72" s="43" t="s">
        <v>379</v>
      </c>
      <c r="BO72" s="43" t="s">
        <v>170</v>
      </c>
      <c r="BP72" s="376" t="s">
        <v>381</v>
      </c>
      <c r="BQ72" s="671"/>
      <c r="BR72" s="23"/>
      <c r="BS72" s="23"/>
      <c r="BT72" s="23"/>
      <c r="BU72" s="23"/>
      <c r="BV72" s="23"/>
      <c r="BW72" s="23"/>
      <c r="BX72" s="23"/>
      <c r="BY72" s="23"/>
      <c r="BZ72" s="23"/>
      <c r="CA72" s="23"/>
    </row>
    <row r="73" spans="1:79" s="36" customFormat="1" ht="13.8">
      <c r="A73" s="509" t="s">
        <v>22</v>
      </c>
      <c r="B73" s="389"/>
      <c r="C73" s="389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153"/>
      <c r="X73" s="247" t="s">
        <v>22</v>
      </c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153"/>
      <c r="AU73" s="509" t="s">
        <v>22</v>
      </c>
      <c r="AV73" s="478"/>
      <c r="AW73" s="478"/>
      <c r="AX73" s="478"/>
      <c r="AY73" s="478"/>
      <c r="AZ73" s="478"/>
      <c r="BA73" s="478"/>
      <c r="BB73" s="478"/>
      <c r="BC73" s="478"/>
      <c r="BD73" s="478"/>
      <c r="BE73" s="478"/>
      <c r="BF73" s="478"/>
      <c r="BG73" s="478"/>
      <c r="BH73" s="478"/>
      <c r="BI73" s="480"/>
      <c r="BK73" s="247" t="s">
        <v>22</v>
      </c>
      <c r="BL73" s="45"/>
      <c r="BM73" s="45"/>
      <c r="BN73" s="45"/>
      <c r="BO73" s="45"/>
      <c r="BP73" s="45"/>
      <c r="BQ73" s="153"/>
    </row>
    <row r="74" spans="1:79" s="36" customFormat="1" ht="13.8">
      <c r="A74" s="246" t="s">
        <v>68</v>
      </c>
      <c r="B74" s="47">
        <v>209</v>
      </c>
      <c r="C74" s="47"/>
      <c r="D74" s="47">
        <v>82</v>
      </c>
      <c r="E74" s="47">
        <v>191</v>
      </c>
      <c r="F74" s="47">
        <v>98</v>
      </c>
      <c r="G74" s="47">
        <v>0</v>
      </c>
      <c r="H74" s="47">
        <v>0</v>
      </c>
      <c r="I74" s="47">
        <v>0</v>
      </c>
      <c r="J74" s="47">
        <v>0</v>
      </c>
      <c r="K74" s="47">
        <v>47</v>
      </c>
      <c r="L74" s="47">
        <v>7</v>
      </c>
      <c r="M74" s="47">
        <v>57</v>
      </c>
      <c r="N74" s="47">
        <v>33</v>
      </c>
      <c r="O74" s="47">
        <v>0</v>
      </c>
      <c r="P74" s="47">
        <v>0</v>
      </c>
      <c r="Q74" s="47">
        <v>18</v>
      </c>
      <c r="R74" s="47">
        <v>2</v>
      </c>
      <c r="S74" s="47"/>
      <c r="T74" s="47"/>
      <c r="U74" s="47">
        <f>+B74+E74+G74+I74+K74+M74+O74+Q74+S74</f>
        <v>522</v>
      </c>
      <c r="V74" s="154">
        <f t="shared" ref="V74:V76" si="147">+D74+F74+H74+J74+L74+N74+P74+R74+T74</f>
        <v>222</v>
      </c>
      <c r="X74" s="246" t="s">
        <v>68</v>
      </c>
      <c r="Y74" s="47">
        <v>16</v>
      </c>
      <c r="Z74" s="47"/>
      <c r="AA74" s="47">
        <v>3</v>
      </c>
      <c r="AB74" s="47">
        <v>2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11</v>
      </c>
      <c r="AK74" s="47">
        <v>4</v>
      </c>
      <c r="AL74" s="47">
        <v>0</v>
      </c>
      <c r="AM74" s="47">
        <v>0</v>
      </c>
      <c r="AN74" s="47">
        <v>2</v>
      </c>
      <c r="AO74" s="47">
        <v>1</v>
      </c>
      <c r="AP74" s="47"/>
      <c r="AQ74" s="47"/>
      <c r="AR74" s="47">
        <f>+Y74+AB74+AD74+AF74+AH74+AJ74+AL74+AN74+AP74</f>
        <v>31</v>
      </c>
      <c r="AS74" s="154">
        <f t="shared" ref="AS74:AS76" si="148">+AA74+AC74+AE74+AG74+AI74+AK74+AM74+AO74+AQ74</f>
        <v>8</v>
      </c>
      <c r="AU74" s="510" t="s">
        <v>68</v>
      </c>
      <c r="AV74" s="478">
        <v>3</v>
      </c>
      <c r="AW74" s="478">
        <v>3</v>
      </c>
      <c r="AX74" s="478"/>
      <c r="AY74" s="478"/>
      <c r="AZ74" s="478">
        <v>1</v>
      </c>
      <c r="BA74" s="478">
        <v>1</v>
      </c>
      <c r="BB74" s="478"/>
      <c r="BC74" s="478">
        <v>1</v>
      </c>
      <c r="BD74" s="478"/>
      <c r="BE74" s="478">
        <f t="shared" ref="BE74:BE101" si="149">SUM(AV74:BD74)</f>
        <v>9</v>
      </c>
      <c r="BF74" s="478">
        <v>6</v>
      </c>
      <c r="BG74" s="478">
        <v>0</v>
      </c>
      <c r="BH74" s="478">
        <f>SUM(BF74:BG74)</f>
        <v>6</v>
      </c>
      <c r="BI74" s="480">
        <v>1</v>
      </c>
      <c r="BK74" s="246" t="s">
        <v>68</v>
      </c>
      <c r="BL74" s="47">
        <v>3</v>
      </c>
      <c r="BM74" s="47">
        <v>1</v>
      </c>
      <c r="BN74" s="47">
        <v>0</v>
      </c>
      <c r="BO74" s="47">
        <v>9</v>
      </c>
      <c r="BP74" s="47">
        <f>+BL74+BM74+BN74+BO74</f>
        <v>13</v>
      </c>
      <c r="BQ74" s="154">
        <v>6</v>
      </c>
    </row>
    <row r="75" spans="1:79" s="36" customFormat="1" ht="13.8">
      <c r="A75" s="246" t="s">
        <v>69</v>
      </c>
      <c r="B75" s="47">
        <v>342</v>
      </c>
      <c r="C75" s="47"/>
      <c r="D75" s="47">
        <v>151</v>
      </c>
      <c r="E75" s="47">
        <v>181</v>
      </c>
      <c r="F75" s="47">
        <v>120</v>
      </c>
      <c r="G75" s="47">
        <v>0</v>
      </c>
      <c r="H75" s="47">
        <v>0</v>
      </c>
      <c r="I75" s="47">
        <v>0</v>
      </c>
      <c r="J75" s="47">
        <v>0</v>
      </c>
      <c r="K75" s="47">
        <v>118</v>
      </c>
      <c r="L75" s="47">
        <v>46</v>
      </c>
      <c r="M75" s="47">
        <v>163</v>
      </c>
      <c r="N75" s="47">
        <v>72</v>
      </c>
      <c r="O75" s="47">
        <v>19</v>
      </c>
      <c r="P75" s="47">
        <v>6</v>
      </c>
      <c r="Q75" s="47">
        <v>40</v>
      </c>
      <c r="R75" s="47">
        <v>16</v>
      </c>
      <c r="S75" s="47"/>
      <c r="T75" s="47"/>
      <c r="U75" s="47">
        <f>+B75+E75+G75+I75+K75+M75+O75+Q75+S75</f>
        <v>863</v>
      </c>
      <c r="V75" s="154">
        <f t="shared" si="147"/>
        <v>411</v>
      </c>
      <c r="X75" s="246" t="s">
        <v>69</v>
      </c>
      <c r="Y75" s="47">
        <v>15</v>
      </c>
      <c r="Z75" s="47"/>
      <c r="AA75" s="47">
        <v>5</v>
      </c>
      <c r="AB75" s="47">
        <v>1</v>
      </c>
      <c r="AC75" s="47">
        <v>1</v>
      </c>
      <c r="AD75" s="47">
        <v>0</v>
      </c>
      <c r="AE75" s="47">
        <v>0</v>
      </c>
      <c r="AF75" s="47">
        <v>0</v>
      </c>
      <c r="AG75" s="47">
        <v>0</v>
      </c>
      <c r="AH75" s="47">
        <v>9</v>
      </c>
      <c r="AI75" s="47">
        <v>3</v>
      </c>
      <c r="AJ75" s="47">
        <v>29</v>
      </c>
      <c r="AK75" s="47">
        <v>17</v>
      </c>
      <c r="AL75" s="47">
        <v>7</v>
      </c>
      <c r="AM75" s="47">
        <v>4</v>
      </c>
      <c r="AN75" s="47">
        <v>20</v>
      </c>
      <c r="AO75" s="47">
        <v>6</v>
      </c>
      <c r="AP75" s="47"/>
      <c r="AQ75" s="47"/>
      <c r="AR75" s="47">
        <f>+Y75+AB75+AD75+AF75+AH75+AJ75+AL75+AN75+AP75</f>
        <v>81</v>
      </c>
      <c r="AS75" s="154">
        <f t="shared" si="148"/>
        <v>36</v>
      </c>
      <c r="AU75" s="510" t="s">
        <v>69</v>
      </c>
      <c r="AV75" s="478">
        <v>6</v>
      </c>
      <c r="AW75" s="478">
        <v>2</v>
      </c>
      <c r="AX75" s="478"/>
      <c r="AY75" s="478"/>
      <c r="AZ75" s="478">
        <v>3</v>
      </c>
      <c r="BA75" s="478">
        <v>3</v>
      </c>
      <c r="BB75" s="478">
        <v>1</v>
      </c>
      <c r="BC75" s="478">
        <v>2</v>
      </c>
      <c r="BD75" s="478"/>
      <c r="BE75" s="478">
        <f t="shared" si="149"/>
        <v>17</v>
      </c>
      <c r="BF75" s="478">
        <v>13</v>
      </c>
      <c r="BG75" s="478">
        <v>4</v>
      </c>
      <c r="BH75" s="478">
        <f t="shared" ref="BH75:BH101" si="150">SUM(BF75:BG75)</f>
        <v>17</v>
      </c>
      <c r="BI75" s="480">
        <v>2</v>
      </c>
      <c r="BK75" s="246" t="s">
        <v>69</v>
      </c>
      <c r="BL75" s="47">
        <v>14</v>
      </c>
      <c r="BM75" s="47">
        <v>0</v>
      </c>
      <c r="BN75" s="47">
        <v>0</v>
      </c>
      <c r="BO75" s="47">
        <v>6</v>
      </c>
      <c r="BP75" s="47">
        <f t="shared" ref="BP75:BP100" si="151">+BL75+BM75+BN75+BO75</f>
        <v>20</v>
      </c>
      <c r="BQ75" s="154">
        <v>13</v>
      </c>
    </row>
    <row r="76" spans="1:79" s="36" customFormat="1" ht="13.8">
      <c r="A76" s="246" t="s">
        <v>70</v>
      </c>
      <c r="B76" s="47">
        <v>330</v>
      </c>
      <c r="C76" s="47"/>
      <c r="D76" s="47">
        <v>145</v>
      </c>
      <c r="E76" s="47">
        <v>85</v>
      </c>
      <c r="F76" s="47">
        <v>47</v>
      </c>
      <c r="G76" s="47">
        <v>0</v>
      </c>
      <c r="H76" s="47">
        <v>0</v>
      </c>
      <c r="I76" s="47">
        <v>0</v>
      </c>
      <c r="J76" s="47">
        <v>0</v>
      </c>
      <c r="K76" s="47">
        <v>161</v>
      </c>
      <c r="L76" s="47">
        <v>56</v>
      </c>
      <c r="M76" s="47">
        <v>121</v>
      </c>
      <c r="N76" s="47">
        <v>57</v>
      </c>
      <c r="O76" s="47">
        <v>8</v>
      </c>
      <c r="P76" s="47">
        <v>2</v>
      </c>
      <c r="Q76" s="47">
        <v>59</v>
      </c>
      <c r="R76" s="47">
        <v>15</v>
      </c>
      <c r="S76" s="47"/>
      <c r="T76" s="47"/>
      <c r="U76" s="47">
        <f>+B76+E76+G76+I76+K76+M76+O76+Q76+S76</f>
        <v>764</v>
      </c>
      <c r="V76" s="154">
        <f t="shared" si="147"/>
        <v>322</v>
      </c>
      <c r="X76" s="246" t="s">
        <v>70</v>
      </c>
      <c r="Y76" s="47">
        <v>41</v>
      </c>
      <c r="Z76" s="47"/>
      <c r="AA76" s="47">
        <v>14</v>
      </c>
      <c r="AB76" s="47">
        <v>2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20</v>
      </c>
      <c r="AI76" s="47">
        <v>5</v>
      </c>
      <c r="AJ76" s="47">
        <v>23</v>
      </c>
      <c r="AK76" s="47">
        <v>11</v>
      </c>
      <c r="AL76" s="47">
        <v>1</v>
      </c>
      <c r="AM76" s="47">
        <v>0</v>
      </c>
      <c r="AN76" s="47">
        <v>7</v>
      </c>
      <c r="AO76" s="47">
        <v>2</v>
      </c>
      <c r="AP76" s="47"/>
      <c r="AQ76" s="47"/>
      <c r="AR76" s="47">
        <f>+Y76+AB76+AD76+AF76+AH76+AJ76+AL76+AN76+AP76</f>
        <v>94</v>
      </c>
      <c r="AS76" s="154">
        <f t="shared" si="148"/>
        <v>32</v>
      </c>
      <c r="AU76" s="510" t="s">
        <v>70</v>
      </c>
      <c r="AV76" s="478">
        <v>6</v>
      </c>
      <c r="AW76" s="478">
        <v>2</v>
      </c>
      <c r="AX76" s="478"/>
      <c r="AY76" s="478"/>
      <c r="AZ76" s="478">
        <v>3</v>
      </c>
      <c r="BA76" s="478">
        <v>2</v>
      </c>
      <c r="BB76" s="478">
        <v>1</v>
      </c>
      <c r="BC76" s="478">
        <v>1</v>
      </c>
      <c r="BD76" s="478"/>
      <c r="BE76" s="478">
        <f t="shared" si="149"/>
        <v>15</v>
      </c>
      <c r="BF76" s="478">
        <v>15</v>
      </c>
      <c r="BG76" s="478">
        <v>2</v>
      </c>
      <c r="BH76" s="478">
        <f t="shared" si="150"/>
        <v>17</v>
      </c>
      <c r="BI76" s="480">
        <v>1</v>
      </c>
      <c r="BK76" s="246" t="s">
        <v>70</v>
      </c>
      <c r="BL76" s="47">
        <v>15</v>
      </c>
      <c r="BM76" s="47">
        <v>0</v>
      </c>
      <c r="BN76" s="47">
        <v>0</v>
      </c>
      <c r="BO76" s="47">
        <v>4</v>
      </c>
      <c r="BP76" s="47">
        <f t="shared" si="151"/>
        <v>19</v>
      </c>
      <c r="BQ76" s="154">
        <v>16</v>
      </c>
    </row>
    <row r="77" spans="1:79" s="36" customFormat="1" ht="13.8">
      <c r="A77" s="247" t="s">
        <v>71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154"/>
      <c r="X77" s="247" t="s">
        <v>71</v>
      </c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154"/>
      <c r="AU77" s="509" t="s">
        <v>71</v>
      </c>
      <c r="AV77" s="478"/>
      <c r="AW77" s="478"/>
      <c r="AX77" s="478"/>
      <c r="AY77" s="478"/>
      <c r="AZ77" s="478"/>
      <c r="BA77" s="478"/>
      <c r="BB77" s="478"/>
      <c r="BC77" s="478"/>
      <c r="BD77" s="478"/>
      <c r="BE77" s="478">
        <f t="shared" si="149"/>
        <v>0</v>
      </c>
      <c r="BF77" s="478"/>
      <c r="BG77" s="478"/>
      <c r="BH77" s="478">
        <f t="shared" si="150"/>
        <v>0</v>
      </c>
      <c r="BI77" s="480"/>
      <c r="BK77" s="247" t="s">
        <v>71</v>
      </c>
      <c r="BL77" s="47"/>
      <c r="BM77" s="47"/>
      <c r="BN77" s="47"/>
      <c r="BO77" s="47"/>
      <c r="BP77" s="47">
        <f t="shared" si="151"/>
        <v>0</v>
      </c>
      <c r="BQ77" s="154"/>
    </row>
    <row r="78" spans="1:79" s="36" customFormat="1" ht="13.8">
      <c r="A78" s="246" t="s">
        <v>72</v>
      </c>
      <c r="B78" s="47">
        <v>226</v>
      </c>
      <c r="C78" s="47"/>
      <c r="D78" s="47">
        <v>106</v>
      </c>
      <c r="E78" s="47">
        <v>96</v>
      </c>
      <c r="F78" s="47">
        <v>58</v>
      </c>
      <c r="G78" s="47">
        <v>0</v>
      </c>
      <c r="H78" s="47">
        <v>0</v>
      </c>
      <c r="I78" s="47">
        <v>68</v>
      </c>
      <c r="J78" s="47">
        <v>24</v>
      </c>
      <c r="K78" s="47">
        <v>0</v>
      </c>
      <c r="L78" s="47">
        <v>0</v>
      </c>
      <c r="M78" s="47">
        <v>53</v>
      </c>
      <c r="N78" s="47">
        <v>28</v>
      </c>
      <c r="O78" s="47">
        <v>0</v>
      </c>
      <c r="P78" s="47">
        <v>0</v>
      </c>
      <c r="Q78" s="47">
        <v>36</v>
      </c>
      <c r="R78" s="47">
        <v>15</v>
      </c>
      <c r="S78" s="47"/>
      <c r="T78" s="47"/>
      <c r="U78" s="47">
        <f t="shared" ref="U78:U85" si="152">+B78+E78+G78+I78+K78+M78+O78+Q78+S78</f>
        <v>479</v>
      </c>
      <c r="V78" s="154">
        <f t="shared" ref="V78:V85" si="153">+D78+F78+H78+J78+L78+N78+P78+R78+T78</f>
        <v>231</v>
      </c>
      <c r="X78" s="246" t="s">
        <v>72</v>
      </c>
      <c r="Y78" s="47">
        <v>18</v>
      </c>
      <c r="Z78" s="47"/>
      <c r="AA78" s="47">
        <v>12</v>
      </c>
      <c r="AB78" s="47">
        <v>12</v>
      </c>
      <c r="AC78" s="47">
        <v>2</v>
      </c>
      <c r="AD78" s="47">
        <v>0</v>
      </c>
      <c r="AE78" s="47">
        <v>0</v>
      </c>
      <c r="AF78" s="47">
        <v>2</v>
      </c>
      <c r="AG78" s="47">
        <v>2</v>
      </c>
      <c r="AH78" s="47">
        <v>0</v>
      </c>
      <c r="AI78" s="47">
        <v>0</v>
      </c>
      <c r="AJ78" s="47">
        <v>6</v>
      </c>
      <c r="AK78" s="47">
        <v>1</v>
      </c>
      <c r="AL78" s="47">
        <v>0</v>
      </c>
      <c r="AM78" s="47">
        <v>0</v>
      </c>
      <c r="AN78" s="47">
        <v>7</v>
      </c>
      <c r="AO78" s="47">
        <v>2</v>
      </c>
      <c r="AP78" s="47"/>
      <c r="AQ78" s="47"/>
      <c r="AR78" s="47">
        <f t="shared" ref="AR78:AR83" si="154">+Y78+AB78+AD78+AF78+AH78+AJ78+AL78+AN78+AP78</f>
        <v>45</v>
      </c>
      <c r="AS78" s="154">
        <f t="shared" ref="AS78:AS83" si="155">+AA78+AC78+AE78+AG78+AI78+AK78+AM78+AO78+AQ78</f>
        <v>19</v>
      </c>
      <c r="AU78" s="510" t="s">
        <v>72</v>
      </c>
      <c r="AV78" s="478">
        <v>3</v>
      </c>
      <c r="AW78" s="478">
        <v>1</v>
      </c>
      <c r="AX78" s="478"/>
      <c r="AY78" s="478">
        <v>1</v>
      </c>
      <c r="AZ78" s="478"/>
      <c r="BA78" s="478">
        <v>1</v>
      </c>
      <c r="BB78" s="478"/>
      <c r="BC78" s="478">
        <v>1</v>
      </c>
      <c r="BD78" s="478"/>
      <c r="BE78" s="478">
        <f t="shared" si="149"/>
        <v>7</v>
      </c>
      <c r="BF78" s="478">
        <v>7</v>
      </c>
      <c r="BG78" s="478">
        <v>0</v>
      </c>
      <c r="BH78" s="478">
        <f t="shared" si="150"/>
        <v>7</v>
      </c>
      <c r="BI78" s="480">
        <v>1</v>
      </c>
      <c r="BK78" s="246" t="s">
        <v>72</v>
      </c>
      <c r="BL78" s="47">
        <v>7</v>
      </c>
      <c r="BM78" s="47">
        <v>0</v>
      </c>
      <c r="BN78" s="47">
        <v>0</v>
      </c>
      <c r="BO78" s="47">
        <v>5</v>
      </c>
      <c r="BP78" s="47">
        <f t="shared" si="151"/>
        <v>12</v>
      </c>
      <c r="BQ78" s="154">
        <v>6</v>
      </c>
    </row>
    <row r="79" spans="1:79" s="36" customFormat="1" ht="13.8">
      <c r="A79" s="246" t="s">
        <v>73</v>
      </c>
      <c r="B79" s="47">
        <v>176</v>
      </c>
      <c r="C79" s="47"/>
      <c r="D79" s="47">
        <v>73</v>
      </c>
      <c r="E79" s="47">
        <v>36</v>
      </c>
      <c r="F79" s="47">
        <v>16</v>
      </c>
      <c r="G79" s="47">
        <v>0</v>
      </c>
      <c r="H79" s="47">
        <v>0</v>
      </c>
      <c r="I79" s="47">
        <v>0</v>
      </c>
      <c r="J79" s="47">
        <v>0</v>
      </c>
      <c r="K79" s="47">
        <v>20</v>
      </c>
      <c r="L79" s="47">
        <v>3</v>
      </c>
      <c r="M79" s="47">
        <v>28</v>
      </c>
      <c r="N79" s="47">
        <v>11</v>
      </c>
      <c r="O79" s="47">
        <v>0</v>
      </c>
      <c r="P79" s="47">
        <v>0</v>
      </c>
      <c r="Q79" s="47">
        <v>20</v>
      </c>
      <c r="R79" s="47">
        <v>6</v>
      </c>
      <c r="S79" s="47"/>
      <c r="T79" s="47"/>
      <c r="U79" s="47">
        <f t="shared" si="152"/>
        <v>280</v>
      </c>
      <c r="V79" s="154">
        <f t="shared" si="153"/>
        <v>109</v>
      </c>
      <c r="X79" s="246" t="s">
        <v>73</v>
      </c>
      <c r="Y79" s="47">
        <v>61</v>
      </c>
      <c r="Z79" s="47"/>
      <c r="AA79" s="47">
        <v>26</v>
      </c>
      <c r="AB79" s="47">
        <v>8</v>
      </c>
      <c r="AC79" s="47">
        <v>2</v>
      </c>
      <c r="AD79" s="47">
        <v>0</v>
      </c>
      <c r="AE79" s="47">
        <v>0</v>
      </c>
      <c r="AF79" s="47">
        <v>0</v>
      </c>
      <c r="AG79" s="47">
        <v>0</v>
      </c>
      <c r="AH79" s="47">
        <v>2</v>
      </c>
      <c r="AI79" s="47">
        <v>0</v>
      </c>
      <c r="AJ79" s="47">
        <v>7</v>
      </c>
      <c r="AK79" s="47">
        <v>2</v>
      </c>
      <c r="AL79" s="47">
        <v>0</v>
      </c>
      <c r="AM79" s="47">
        <v>0</v>
      </c>
      <c r="AN79" s="47">
        <v>7</v>
      </c>
      <c r="AO79" s="47">
        <v>2</v>
      </c>
      <c r="AP79" s="47"/>
      <c r="AQ79" s="47"/>
      <c r="AR79" s="47">
        <f t="shared" si="154"/>
        <v>85</v>
      </c>
      <c r="AS79" s="154">
        <f t="shared" si="155"/>
        <v>32</v>
      </c>
      <c r="AU79" s="510" t="s">
        <v>73</v>
      </c>
      <c r="AV79" s="478">
        <v>3</v>
      </c>
      <c r="AW79" s="478">
        <v>1</v>
      </c>
      <c r="AX79" s="478"/>
      <c r="AY79" s="478"/>
      <c r="AZ79" s="478">
        <v>1</v>
      </c>
      <c r="BA79" s="478">
        <v>1</v>
      </c>
      <c r="BB79" s="478"/>
      <c r="BC79" s="478">
        <v>1</v>
      </c>
      <c r="BD79" s="478"/>
      <c r="BE79" s="478">
        <f t="shared" si="149"/>
        <v>7</v>
      </c>
      <c r="BF79" s="478">
        <v>6</v>
      </c>
      <c r="BG79" s="478">
        <v>0</v>
      </c>
      <c r="BH79" s="478">
        <f t="shared" si="150"/>
        <v>6</v>
      </c>
      <c r="BI79" s="480">
        <v>1</v>
      </c>
      <c r="BK79" s="246" t="s">
        <v>73</v>
      </c>
      <c r="BL79" s="47">
        <v>11</v>
      </c>
      <c r="BM79" s="47">
        <v>3</v>
      </c>
      <c r="BN79" s="47">
        <v>0</v>
      </c>
      <c r="BO79" s="47">
        <v>0</v>
      </c>
      <c r="BP79" s="47">
        <f t="shared" si="151"/>
        <v>14</v>
      </c>
      <c r="BQ79" s="154">
        <v>15</v>
      </c>
    </row>
    <row r="80" spans="1:79" s="36" customFormat="1" ht="13.8">
      <c r="A80" s="246" t="s">
        <v>75</v>
      </c>
      <c r="B80" s="47">
        <v>39</v>
      </c>
      <c r="C80" s="47"/>
      <c r="D80" s="47">
        <v>19</v>
      </c>
      <c r="E80" s="47">
        <v>18</v>
      </c>
      <c r="F80" s="47">
        <v>6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8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/>
      <c r="T80" s="47"/>
      <c r="U80" s="47">
        <f t="shared" si="152"/>
        <v>65</v>
      </c>
      <c r="V80" s="154">
        <f t="shared" si="153"/>
        <v>25</v>
      </c>
      <c r="X80" s="246" t="s">
        <v>75</v>
      </c>
      <c r="Y80" s="47">
        <v>10</v>
      </c>
      <c r="Z80" s="47"/>
      <c r="AA80" s="47">
        <v>4</v>
      </c>
      <c r="AB80" s="47">
        <v>2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  <c r="AO80" s="47">
        <v>0</v>
      </c>
      <c r="AP80" s="47"/>
      <c r="AQ80" s="47"/>
      <c r="AR80" s="47">
        <f t="shared" si="154"/>
        <v>12</v>
      </c>
      <c r="AS80" s="154">
        <f t="shared" si="155"/>
        <v>4</v>
      </c>
      <c r="AU80" s="510" t="s">
        <v>75</v>
      </c>
      <c r="AV80" s="478">
        <v>1</v>
      </c>
      <c r="AW80" s="478">
        <v>1</v>
      </c>
      <c r="AX80" s="478"/>
      <c r="AY80" s="478"/>
      <c r="AZ80" s="478"/>
      <c r="BA80" s="478">
        <v>1</v>
      </c>
      <c r="BB80" s="478"/>
      <c r="BC80" s="478"/>
      <c r="BD80" s="478"/>
      <c r="BE80" s="478">
        <f t="shared" si="149"/>
        <v>3</v>
      </c>
      <c r="BF80" s="478">
        <v>3</v>
      </c>
      <c r="BG80" s="478">
        <v>0</v>
      </c>
      <c r="BH80" s="478">
        <f t="shared" si="150"/>
        <v>3</v>
      </c>
      <c r="BI80" s="480">
        <v>1</v>
      </c>
      <c r="BK80" s="246" t="s">
        <v>75</v>
      </c>
      <c r="BL80" s="47">
        <v>8</v>
      </c>
      <c r="BM80" s="47">
        <v>1</v>
      </c>
      <c r="BN80" s="47">
        <v>0</v>
      </c>
      <c r="BO80" s="47">
        <v>3</v>
      </c>
      <c r="BP80" s="47">
        <f t="shared" si="151"/>
        <v>12</v>
      </c>
      <c r="BQ80" s="154">
        <v>3</v>
      </c>
    </row>
    <row r="81" spans="1:69" s="36" customFormat="1" ht="13.8">
      <c r="A81" s="246" t="s">
        <v>76</v>
      </c>
      <c r="B81" s="47">
        <v>181</v>
      </c>
      <c r="C81" s="47"/>
      <c r="D81" s="47">
        <v>61</v>
      </c>
      <c r="E81" s="47">
        <v>109</v>
      </c>
      <c r="F81" s="47">
        <v>47</v>
      </c>
      <c r="G81" s="47">
        <v>0</v>
      </c>
      <c r="H81" s="47">
        <v>0</v>
      </c>
      <c r="I81" s="47">
        <v>0</v>
      </c>
      <c r="J81" s="47">
        <v>0</v>
      </c>
      <c r="K81" s="47">
        <v>41</v>
      </c>
      <c r="L81" s="47">
        <v>7</v>
      </c>
      <c r="M81" s="47">
        <v>89</v>
      </c>
      <c r="N81" s="47">
        <v>35</v>
      </c>
      <c r="O81" s="47">
        <v>2</v>
      </c>
      <c r="P81" s="47">
        <v>0</v>
      </c>
      <c r="Q81" s="47">
        <v>16</v>
      </c>
      <c r="R81" s="47">
        <v>1</v>
      </c>
      <c r="S81" s="47"/>
      <c r="T81" s="47"/>
      <c r="U81" s="47">
        <f t="shared" si="152"/>
        <v>438</v>
      </c>
      <c r="V81" s="154">
        <f t="shared" si="153"/>
        <v>151</v>
      </c>
      <c r="X81" s="246" t="s">
        <v>76</v>
      </c>
      <c r="Y81" s="47">
        <v>87</v>
      </c>
      <c r="Z81" s="47"/>
      <c r="AA81" s="47">
        <v>28</v>
      </c>
      <c r="AB81" s="47">
        <v>4</v>
      </c>
      <c r="AC81" s="47">
        <v>3</v>
      </c>
      <c r="AD81" s="47">
        <v>0</v>
      </c>
      <c r="AE81" s="47">
        <v>0</v>
      </c>
      <c r="AF81" s="47">
        <v>0</v>
      </c>
      <c r="AG81" s="47">
        <v>0</v>
      </c>
      <c r="AH81" s="47">
        <v>1</v>
      </c>
      <c r="AI81" s="47">
        <v>1</v>
      </c>
      <c r="AJ81" s="47">
        <v>30</v>
      </c>
      <c r="AK81" s="47">
        <v>19</v>
      </c>
      <c r="AL81" s="47">
        <v>2</v>
      </c>
      <c r="AM81" s="47">
        <v>0</v>
      </c>
      <c r="AN81" s="47">
        <v>11</v>
      </c>
      <c r="AO81" s="47">
        <v>0</v>
      </c>
      <c r="AP81" s="47"/>
      <c r="AQ81" s="47"/>
      <c r="AR81" s="47">
        <f t="shared" si="154"/>
        <v>135</v>
      </c>
      <c r="AS81" s="154">
        <f t="shared" si="155"/>
        <v>51</v>
      </c>
      <c r="AU81" s="510" t="s">
        <v>76</v>
      </c>
      <c r="AV81" s="478">
        <v>3</v>
      </c>
      <c r="AW81" s="478">
        <v>2</v>
      </c>
      <c r="AX81" s="478"/>
      <c r="AY81" s="478"/>
      <c r="AZ81" s="478">
        <v>1</v>
      </c>
      <c r="BA81" s="478">
        <v>2</v>
      </c>
      <c r="BB81" s="478">
        <v>1</v>
      </c>
      <c r="BC81" s="478">
        <v>1</v>
      </c>
      <c r="BD81" s="478"/>
      <c r="BE81" s="478">
        <f t="shared" si="149"/>
        <v>10</v>
      </c>
      <c r="BF81" s="478">
        <v>5</v>
      </c>
      <c r="BG81" s="478">
        <v>2</v>
      </c>
      <c r="BH81" s="478">
        <f t="shared" si="150"/>
        <v>7</v>
      </c>
      <c r="BI81" s="480">
        <v>1</v>
      </c>
      <c r="BK81" s="246" t="s">
        <v>76</v>
      </c>
      <c r="BL81" s="47">
        <v>2</v>
      </c>
      <c r="BM81" s="47">
        <v>1</v>
      </c>
      <c r="BN81" s="47">
        <v>0</v>
      </c>
      <c r="BO81" s="47">
        <v>7</v>
      </c>
      <c r="BP81" s="47">
        <f t="shared" si="151"/>
        <v>10</v>
      </c>
      <c r="BQ81" s="154">
        <v>14</v>
      </c>
    </row>
    <row r="82" spans="1:69" s="36" customFormat="1" ht="13.8">
      <c r="A82" s="246" t="s">
        <v>77</v>
      </c>
      <c r="B82" s="47">
        <v>77</v>
      </c>
      <c r="C82" s="47"/>
      <c r="D82" s="47">
        <v>32</v>
      </c>
      <c r="E82" s="47">
        <v>34</v>
      </c>
      <c r="F82" s="47">
        <v>23</v>
      </c>
      <c r="G82" s="47">
        <v>0</v>
      </c>
      <c r="H82" s="47">
        <v>0</v>
      </c>
      <c r="I82" s="47">
        <v>31</v>
      </c>
      <c r="J82" s="47">
        <v>6</v>
      </c>
      <c r="K82" s="47">
        <v>0</v>
      </c>
      <c r="L82" s="47">
        <v>0</v>
      </c>
      <c r="M82" s="47">
        <v>56</v>
      </c>
      <c r="N82" s="47">
        <v>30</v>
      </c>
      <c r="O82" s="47">
        <v>0</v>
      </c>
      <c r="P82" s="47">
        <v>0</v>
      </c>
      <c r="Q82" s="47">
        <v>0</v>
      </c>
      <c r="R82" s="47">
        <v>0</v>
      </c>
      <c r="S82" s="47"/>
      <c r="T82" s="47"/>
      <c r="U82" s="47">
        <f t="shared" si="152"/>
        <v>198</v>
      </c>
      <c r="V82" s="154">
        <f t="shared" si="153"/>
        <v>91</v>
      </c>
      <c r="X82" s="246" t="s">
        <v>77</v>
      </c>
      <c r="Y82" s="47">
        <v>4</v>
      </c>
      <c r="Z82" s="47"/>
      <c r="AA82" s="47">
        <v>1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4</v>
      </c>
      <c r="AK82" s="47">
        <v>3</v>
      </c>
      <c r="AL82" s="47">
        <v>0</v>
      </c>
      <c r="AM82" s="47">
        <v>0</v>
      </c>
      <c r="AN82" s="47">
        <v>0</v>
      </c>
      <c r="AO82" s="47">
        <v>0</v>
      </c>
      <c r="AP82" s="47"/>
      <c r="AQ82" s="47"/>
      <c r="AR82" s="47">
        <f t="shared" si="154"/>
        <v>8</v>
      </c>
      <c r="AS82" s="154">
        <f t="shared" si="155"/>
        <v>4</v>
      </c>
      <c r="AU82" s="510" t="s">
        <v>77</v>
      </c>
      <c r="AV82" s="478">
        <v>2</v>
      </c>
      <c r="AW82" s="478">
        <v>1</v>
      </c>
      <c r="AX82" s="478"/>
      <c r="AY82" s="478">
        <v>1</v>
      </c>
      <c r="AZ82" s="478"/>
      <c r="BA82" s="478">
        <v>1</v>
      </c>
      <c r="BB82" s="478"/>
      <c r="BC82" s="478"/>
      <c r="BD82" s="478"/>
      <c r="BE82" s="478">
        <f t="shared" si="149"/>
        <v>5</v>
      </c>
      <c r="BF82" s="478">
        <v>5</v>
      </c>
      <c r="BG82" s="478">
        <v>1</v>
      </c>
      <c r="BH82" s="478">
        <f t="shared" si="150"/>
        <v>6</v>
      </c>
      <c r="BI82" s="480">
        <v>1</v>
      </c>
      <c r="BK82" s="246" t="s">
        <v>77</v>
      </c>
      <c r="BL82" s="47">
        <v>0</v>
      </c>
      <c r="BM82" s="47">
        <v>2</v>
      </c>
      <c r="BN82" s="47">
        <v>0</v>
      </c>
      <c r="BO82" s="47">
        <v>4</v>
      </c>
      <c r="BP82" s="47">
        <f t="shared" si="151"/>
        <v>6</v>
      </c>
      <c r="BQ82" s="154">
        <v>3</v>
      </c>
    </row>
    <row r="83" spans="1:69" s="36" customFormat="1" ht="13.8">
      <c r="A83" s="246" t="s">
        <v>78</v>
      </c>
      <c r="B83" s="47">
        <v>185</v>
      </c>
      <c r="C83" s="47"/>
      <c r="D83" s="47">
        <v>83</v>
      </c>
      <c r="E83" s="47">
        <v>75</v>
      </c>
      <c r="F83" s="47">
        <v>41</v>
      </c>
      <c r="G83" s="47">
        <v>0</v>
      </c>
      <c r="H83" s="47">
        <v>0</v>
      </c>
      <c r="I83" s="47">
        <v>65</v>
      </c>
      <c r="J83" s="47">
        <v>22</v>
      </c>
      <c r="K83" s="47">
        <v>0</v>
      </c>
      <c r="L83" s="47">
        <v>0</v>
      </c>
      <c r="M83" s="47">
        <v>54</v>
      </c>
      <c r="N83" s="47">
        <v>29</v>
      </c>
      <c r="O83" s="47">
        <v>0</v>
      </c>
      <c r="P83" s="47">
        <v>0</v>
      </c>
      <c r="Q83" s="47">
        <v>23</v>
      </c>
      <c r="R83" s="47">
        <v>9</v>
      </c>
      <c r="S83" s="47"/>
      <c r="T83" s="47"/>
      <c r="U83" s="47">
        <f t="shared" si="152"/>
        <v>402</v>
      </c>
      <c r="V83" s="154">
        <f t="shared" si="153"/>
        <v>184</v>
      </c>
      <c r="X83" s="246" t="s">
        <v>78</v>
      </c>
      <c r="Y83" s="47">
        <v>2</v>
      </c>
      <c r="Z83" s="47"/>
      <c r="AA83" s="47">
        <v>2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6</v>
      </c>
      <c r="AK83" s="47">
        <v>6</v>
      </c>
      <c r="AL83" s="47">
        <v>0</v>
      </c>
      <c r="AM83" s="47">
        <v>0</v>
      </c>
      <c r="AN83" s="47">
        <v>1</v>
      </c>
      <c r="AO83" s="47">
        <v>0</v>
      </c>
      <c r="AP83" s="47"/>
      <c r="AQ83" s="47"/>
      <c r="AR83" s="47">
        <f t="shared" si="154"/>
        <v>9</v>
      </c>
      <c r="AS83" s="154">
        <f t="shared" si="155"/>
        <v>8</v>
      </c>
      <c r="AU83" s="510" t="s">
        <v>78</v>
      </c>
      <c r="AV83" s="478">
        <v>3</v>
      </c>
      <c r="AW83" s="478">
        <v>1</v>
      </c>
      <c r="AX83" s="478"/>
      <c r="AY83" s="478">
        <v>1</v>
      </c>
      <c r="AZ83" s="478"/>
      <c r="BA83" s="478">
        <v>1</v>
      </c>
      <c r="BB83" s="478"/>
      <c r="BC83" s="478">
        <v>1</v>
      </c>
      <c r="BD83" s="478"/>
      <c r="BE83" s="478">
        <f t="shared" si="149"/>
        <v>7</v>
      </c>
      <c r="BF83" s="478">
        <v>7</v>
      </c>
      <c r="BG83" s="478">
        <v>0</v>
      </c>
      <c r="BH83" s="478">
        <f t="shared" si="150"/>
        <v>7</v>
      </c>
      <c r="BI83" s="480">
        <v>1</v>
      </c>
      <c r="BK83" s="246" t="s">
        <v>78</v>
      </c>
      <c r="BL83" s="47">
        <v>8</v>
      </c>
      <c r="BM83" s="47">
        <v>0</v>
      </c>
      <c r="BN83" s="47">
        <v>0</v>
      </c>
      <c r="BO83" s="47">
        <v>3</v>
      </c>
      <c r="BP83" s="47">
        <f t="shared" si="151"/>
        <v>11</v>
      </c>
      <c r="BQ83" s="154">
        <v>11</v>
      </c>
    </row>
    <row r="84" spans="1:69" s="36" customFormat="1" ht="13.8">
      <c r="A84" s="246" t="s">
        <v>79</v>
      </c>
      <c r="B84" s="47">
        <v>1422</v>
      </c>
      <c r="C84" s="47"/>
      <c r="D84" s="47">
        <v>560</v>
      </c>
      <c r="E84" s="47">
        <v>346</v>
      </c>
      <c r="F84" s="47">
        <v>173</v>
      </c>
      <c r="G84" s="47">
        <v>256</v>
      </c>
      <c r="H84" s="47">
        <v>136</v>
      </c>
      <c r="I84" s="47">
        <v>256</v>
      </c>
      <c r="J84" s="47">
        <v>116</v>
      </c>
      <c r="K84" s="47">
        <v>319</v>
      </c>
      <c r="L84" s="47">
        <v>141</v>
      </c>
      <c r="M84" s="47">
        <v>282</v>
      </c>
      <c r="N84" s="47">
        <v>122</v>
      </c>
      <c r="O84" s="47">
        <v>223</v>
      </c>
      <c r="P84" s="47">
        <v>95</v>
      </c>
      <c r="Q84" s="47">
        <v>258</v>
      </c>
      <c r="R84" s="47">
        <v>127</v>
      </c>
      <c r="S84" s="47">
        <v>223</v>
      </c>
      <c r="T84" s="47">
        <v>131</v>
      </c>
      <c r="U84" s="47">
        <f t="shared" si="152"/>
        <v>3585</v>
      </c>
      <c r="V84" s="154">
        <f t="shared" si="153"/>
        <v>1601</v>
      </c>
      <c r="X84" s="246" t="s">
        <v>79</v>
      </c>
      <c r="Y84" s="47">
        <v>437</v>
      </c>
      <c r="Z84" s="47"/>
      <c r="AA84" s="47">
        <v>208</v>
      </c>
      <c r="AB84" s="47">
        <v>58</v>
      </c>
      <c r="AC84" s="47">
        <v>34</v>
      </c>
      <c r="AD84" s="47">
        <v>21</v>
      </c>
      <c r="AE84" s="47">
        <v>7</v>
      </c>
      <c r="AF84" s="47">
        <v>31</v>
      </c>
      <c r="AG84" s="47">
        <v>11</v>
      </c>
      <c r="AH84" s="47">
        <v>39</v>
      </c>
      <c r="AI84" s="47">
        <v>18</v>
      </c>
      <c r="AJ84" s="47">
        <v>74</v>
      </c>
      <c r="AK84" s="47">
        <v>37</v>
      </c>
      <c r="AL84" s="47">
        <v>23</v>
      </c>
      <c r="AM84" s="47">
        <v>8</v>
      </c>
      <c r="AN84" s="47">
        <v>31</v>
      </c>
      <c r="AO84" s="47">
        <v>12</v>
      </c>
      <c r="AP84" s="47">
        <v>36</v>
      </c>
      <c r="AQ84" s="47">
        <v>27</v>
      </c>
      <c r="AR84" s="47">
        <f>+Y84+AB84+AD84+AF84+AH84+AJ84+AL84+AN84+AP84</f>
        <v>750</v>
      </c>
      <c r="AS84" s="154">
        <f>+AA84+AC84+AE84+AG84+AI84+AK84+AM84+AO84+AQ84</f>
        <v>362</v>
      </c>
      <c r="AU84" s="510" t="s">
        <v>79</v>
      </c>
      <c r="AV84" s="478">
        <v>22</v>
      </c>
      <c r="AW84" s="478">
        <v>7</v>
      </c>
      <c r="AX84" s="478">
        <v>1</v>
      </c>
      <c r="AY84" s="478">
        <v>3</v>
      </c>
      <c r="AZ84" s="478">
        <v>2</v>
      </c>
      <c r="BA84" s="478">
        <v>7</v>
      </c>
      <c r="BB84" s="478">
        <v>1</v>
      </c>
      <c r="BC84" s="478">
        <v>4</v>
      </c>
      <c r="BD84" s="478">
        <v>1</v>
      </c>
      <c r="BE84" s="478">
        <f t="shared" si="149"/>
        <v>48</v>
      </c>
      <c r="BF84" s="478">
        <v>44</v>
      </c>
      <c r="BG84" s="478">
        <v>0</v>
      </c>
      <c r="BH84" s="478">
        <f t="shared" si="150"/>
        <v>44</v>
      </c>
      <c r="BI84" s="480">
        <v>2</v>
      </c>
      <c r="BK84" s="246" t="s">
        <v>79</v>
      </c>
      <c r="BL84" s="47">
        <v>86</v>
      </c>
      <c r="BM84" s="47">
        <v>1</v>
      </c>
      <c r="BN84" s="47">
        <v>0</v>
      </c>
      <c r="BO84" s="47">
        <v>7</v>
      </c>
      <c r="BP84" s="47">
        <f t="shared" si="151"/>
        <v>94</v>
      </c>
      <c r="BQ84" s="154">
        <v>73</v>
      </c>
    </row>
    <row r="85" spans="1:69" s="36" customFormat="1" ht="13.8">
      <c r="A85" s="246" t="s">
        <v>80</v>
      </c>
      <c r="B85" s="47">
        <v>542</v>
      </c>
      <c r="C85" s="47"/>
      <c r="D85" s="47">
        <v>184</v>
      </c>
      <c r="E85" s="47">
        <v>71</v>
      </c>
      <c r="F85" s="47">
        <v>23</v>
      </c>
      <c r="G85" s="47">
        <v>0</v>
      </c>
      <c r="H85" s="47">
        <v>0</v>
      </c>
      <c r="I85" s="47">
        <v>0</v>
      </c>
      <c r="J85" s="47">
        <v>0</v>
      </c>
      <c r="K85" s="47">
        <v>37</v>
      </c>
      <c r="L85" s="47">
        <v>7</v>
      </c>
      <c r="M85" s="47">
        <v>89</v>
      </c>
      <c r="N85" s="47">
        <v>26</v>
      </c>
      <c r="O85" s="47">
        <v>0</v>
      </c>
      <c r="P85" s="47">
        <v>0</v>
      </c>
      <c r="Q85" s="47">
        <v>0</v>
      </c>
      <c r="R85" s="47">
        <v>0</v>
      </c>
      <c r="S85" s="47"/>
      <c r="T85" s="47"/>
      <c r="U85" s="47">
        <f t="shared" si="152"/>
        <v>739</v>
      </c>
      <c r="V85" s="154">
        <f t="shared" si="153"/>
        <v>240</v>
      </c>
      <c r="X85" s="246" t="s">
        <v>80</v>
      </c>
      <c r="Y85" s="47">
        <v>1</v>
      </c>
      <c r="Z85" s="47"/>
      <c r="AA85" s="47">
        <v>0</v>
      </c>
      <c r="AB85" s="47">
        <v>2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18</v>
      </c>
      <c r="AK85" s="47">
        <v>3</v>
      </c>
      <c r="AL85" s="47">
        <v>0</v>
      </c>
      <c r="AM85" s="47">
        <v>0</v>
      </c>
      <c r="AN85" s="47">
        <v>0</v>
      </c>
      <c r="AO85" s="47">
        <v>0</v>
      </c>
      <c r="AP85" s="47"/>
      <c r="AQ85" s="47"/>
      <c r="AR85" s="47">
        <f>+Y85+AB85+AD85+AF85+AH85+AJ85+AL85+AN85+AP85</f>
        <v>21</v>
      </c>
      <c r="AS85" s="154">
        <f>+AA85+AC85+AE85+AG85+AI85+AK85+AM85+AO85+AQ85</f>
        <v>3</v>
      </c>
      <c r="AU85" s="510" t="s">
        <v>80</v>
      </c>
      <c r="AV85" s="478">
        <v>8</v>
      </c>
      <c r="AW85" s="478">
        <v>2</v>
      </c>
      <c r="AX85" s="478"/>
      <c r="AY85" s="478">
        <v>0</v>
      </c>
      <c r="AZ85" s="478">
        <v>2</v>
      </c>
      <c r="BA85" s="478">
        <v>1</v>
      </c>
      <c r="BB85" s="478">
        <v>0</v>
      </c>
      <c r="BC85" s="478">
        <v>0</v>
      </c>
      <c r="BD85" s="478">
        <v>0</v>
      </c>
      <c r="BE85" s="478">
        <f t="shared" si="149"/>
        <v>13</v>
      </c>
      <c r="BF85" s="478">
        <v>3</v>
      </c>
      <c r="BG85" s="478">
        <v>8</v>
      </c>
      <c r="BH85" s="478">
        <f t="shared" si="150"/>
        <v>11</v>
      </c>
      <c r="BI85" s="480">
        <v>4</v>
      </c>
      <c r="BK85" s="246" t="s">
        <v>80</v>
      </c>
      <c r="BL85" s="47">
        <v>19</v>
      </c>
      <c r="BM85" s="47"/>
      <c r="BN85" s="47">
        <v>0</v>
      </c>
      <c r="BO85" s="47">
        <v>7</v>
      </c>
      <c r="BP85" s="47">
        <f t="shared" si="151"/>
        <v>26</v>
      </c>
      <c r="BQ85" s="154">
        <v>11</v>
      </c>
    </row>
    <row r="86" spans="1:69" s="36" customFormat="1" ht="15" customHeight="1">
      <c r="A86" s="247" t="s">
        <v>81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154"/>
      <c r="X86" s="247" t="s">
        <v>81</v>
      </c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54"/>
      <c r="AU86" s="509" t="s">
        <v>81</v>
      </c>
      <c r="AV86" s="478"/>
      <c r="AW86" s="478"/>
      <c r="AX86" s="478"/>
      <c r="AY86" s="478"/>
      <c r="AZ86" s="478"/>
      <c r="BA86" s="478"/>
      <c r="BB86" s="478"/>
      <c r="BC86" s="478"/>
      <c r="BD86" s="478"/>
      <c r="BE86" s="478">
        <f t="shared" si="149"/>
        <v>0</v>
      </c>
      <c r="BF86" s="478"/>
      <c r="BG86" s="478"/>
      <c r="BH86" s="478">
        <f t="shared" si="150"/>
        <v>0</v>
      </c>
      <c r="BI86" s="480"/>
      <c r="BK86" s="247" t="s">
        <v>81</v>
      </c>
      <c r="BL86" s="47"/>
      <c r="BM86" s="47"/>
      <c r="BN86" s="47"/>
      <c r="BO86" s="47"/>
      <c r="BP86" s="47">
        <f t="shared" si="151"/>
        <v>0</v>
      </c>
      <c r="BQ86" s="154"/>
    </row>
    <row r="87" spans="1:69" s="36" customFormat="1" ht="13.8">
      <c r="A87" s="246" t="s">
        <v>83</v>
      </c>
      <c r="B87" s="47">
        <v>427</v>
      </c>
      <c r="C87" s="47"/>
      <c r="D87" s="47">
        <v>161</v>
      </c>
      <c r="E87" s="47">
        <v>274</v>
      </c>
      <c r="F87" s="47">
        <v>126</v>
      </c>
      <c r="G87" s="47">
        <v>0</v>
      </c>
      <c r="H87" s="47">
        <v>0</v>
      </c>
      <c r="I87" s="47">
        <v>0</v>
      </c>
      <c r="J87" s="47">
        <v>0</v>
      </c>
      <c r="K87" s="47">
        <v>160</v>
      </c>
      <c r="L87" s="47">
        <v>36</v>
      </c>
      <c r="M87" s="47">
        <v>214</v>
      </c>
      <c r="N87" s="47">
        <v>99</v>
      </c>
      <c r="O87" s="47">
        <v>12</v>
      </c>
      <c r="P87" s="47">
        <v>0</v>
      </c>
      <c r="Q87" s="47">
        <v>62</v>
      </c>
      <c r="R87" s="47">
        <v>17</v>
      </c>
      <c r="S87" s="47"/>
      <c r="T87" s="47"/>
      <c r="U87" s="47">
        <f>+B87+E87+G87+I87+K87+M87+O87+Q87+S87</f>
        <v>1149</v>
      </c>
      <c r="V87" s="154">
        <f t="shared" ref="V87:V90" si="156">+D87+F87+H87+J87+L87+N87+P87+R87+T87</f>
        <v>439</v>
      </c>
      <c r="X87" s="246" t="s">
        <v>83</v>
      </c>
      <c r="Y87" s="47">
        <v>49</v>
      </c>
      <c r="Z87" s="47"/>
      <c r="AA87" s="47">
        <v>14</v>
      </c>
      <c r="AB87" s="47">
        <v>15</v>
      </c>
      <c r="AC87" s="47">
        <v>5</v>
      </c>
      <c r="AD87" s="47">
        <v>0</v>
      </c>
      <c r="AE87" s="47">
        <v>0</v>
      </c>
      <c r="AF87" s="47">
        <v>0</v>
      </c>
      <c r="AG87" s="47">
        <v>0</v>
      </c>
      <c r="AH87" s="47">
        <v>21</v>
      </c>
      <c r="AI87" s="47">
        <v>1</v>
      </c>
      <c r="AJ87" s="47">
        <v>34</v>
      </c>
      <c r="AK87" s="47">
        <v>16</v>
      </c>
      <c r="AL87" s="47">
        <v>6</v>
      </c>
      <c r="AM87" s="47">
        <v>0</v>
      </c>
      <c r="AN87" s="47">
        <v>19</v>
      </c>
      <c r="AO87" s="47">
        <v>8</v>
      </c>
      <c r="AP87" s="47"/>
      <c r="AQ87" s="47"/>
      <c r="AR87" s="47">
        <f>+Y87+AB87+AD87+AF87+AH87+AJ87+AL87+AN87+AP87</f>
        <v>144</v>
      </c>
      <c r="AS87" s="154">
        <f t="shared" ref="AS87:AS90" si="157">+AA87+AC87+AE87+AG87+AI87+AK87+AM87+AO87+AQ87</f>
        <v>44</v>
      </c>
      <c r="AU87" s="510" t="s">
        <v>83</v>
      </c>
      <c r="AV87" s="478">
        <v>7</v>
      </c>
      <c r="AW87" s="478">
        <v>4</v>
      </c>
      <c r="AX87" s="478"/>
      <c r="AY87" s="478"/>
      <c r="AZ87" s="478">
        <v>3</v>
      </c>
      <c r="BA87" s="478">
        <v>3</v>
      </c>
      <c r="BB87" s="478">
        <v>1</v>
      </c>
      <c r="BC87" s="478">
        <v>1</v>
      </c>
      <c r="BD87" s="478"/>
      <c r="BE87" s="478">
        <f t="shared" si="149"/>
        <v>19</v>
      </c>
      <c r="BF87" s="478">
        <v>19</v>
      </c>
      <c r="BG87" s="478">
        <v>0</v>
      </c>
      <c r="BH87" s="478">
        <f t="shared" si="150"/>
        <v>19</v>
      </c>
      <c r="BI87" s="480">
        <v>2</v>
      </c>
      <c r="BK87" s="246" t="s">
        <v>83</v>
      </c>
      <c r="BL87" s="47">
        <v>32</v>
      </c>
      <c r="BM87" s="47">
        <v>1</v>
      </c>
      <c r="BN87" s="47">
        <v>0</v>
      </c>
      <c r="BO87" s="47">
        <v>5</v>
      </c>
      <c r="BP87" s="47">
        <f t="shared" si="151"/>
        <v>38</v>
      </c>
      <c r="BQ87" s="154">
        <v>19</v>
      </c>
    </row>
    <row r="88" spans="1:69" s="36" customFormat="1" ht="13.8">
      <c r="A88" s="246" t="s">
        <v>84</v>
      </c>
      <c r="B88" s="47">
        <v>228</v>
      </c>
      <c r="C88" s="47"/>
      <c r="D88" s="47">
        <v>80</v>
      </c>
      <c r="E88" s="47">
        <v>70</v>
      </c>
      <c r="F88" s="47">
        <v>25</v>
      </c>
      <c r="G88" s="47">
        <v>0</v>
      </c>
      <c r="H88" s="47">
        <v>0</v>
      </c>
      <c r="I88" s="47">
        <v>0</v>
      </c>
      <c r="J88" s="47">
        <v>0</v>
      </c>
      <c r="K88" s="47">
        <v>33</v>
      </c>
      <c r="L88" s="47">
        <v>10</v>
      </c>
      <c r="M88" s="47">
        <v>75</v>
      </c>
      <c r="N88" s="47">
        <v>23</v>
      </c>
      <c r="O88" s="47">
        <v>0</v>
      </c>
      <c r="P88" s="47">
        <v>0</v>
      </c>
      <c r="Q88" s="47">
        <v>9</v>
      </c>
      <c r="R88" s="47">
        <v>0</v>
      </c>
      <c r="S88" s="47"/>
      <c r="T88" s="47"/>
      <c r="U88" s="47">
        <f>+B88+E88+G88+I88+K88+M88+O88+Q88+S88</f>
        <v>415</v>
      </c>
      <c r="V88" s="154">
        <f t="shared" si="156"/>
        <v>138</v>
      </c>
      <c r="X88" s="246" t="s">
        <v>84</v>
      </c>
      <c r="Y88" s="47">
        <v>8</v>
      </c>
      <c r="Z88" s="47"/>
      <c r="AA88" s="47">
        <v>0</v>
      </c>
      <c r="AB88" s="47">
        <v>10</v>
      </c>
      <c r="AC88" s="47">
        <v>4</v>
      </c>
      <c r="AD88" s="47">
        <v>0</v>
      </c>
      <c r="AE88" s="47">
        <v>0</v>
      </c>
      <c r="AF88" s="47">
        <v>0</v>
      </c>
      <c r="AG88" s="47">
        <v>0</v>
      </c>
      <c r="AH88" s="47">
        <v>5</v>
      </c>
      <c r="AI88" s="47">
        <v>2</v>
      </c>
      <c r="AJ88" s="47">
        <v>19</v>
      </c>
      <c r="AK88" s="47">
        <v>8</v>
      </c>
      <c r="AL88" s="47">
        <v>0</v>
      </c>
      <c r="AM88" s="47">
        <v>0</v>
      </c>
      <c r="AN88" s="47">
        <v>3</v>
      </c>
      <c r="AO88" s="47">
        <v>0</v>
      </c>
      <c r="AP88" s="47"/>
      <c r="AQ88" s="47"/>
      <c r="AR88" s="47">
        <f>+Y88+AB88+AD88+AF88+AH88+AJ88+AL88+AN88+AP88</f>
        <v>45</v>
      </c>
      <c r="AS88" s="154">
        <f t="shared" si="157"/>
        <v>14</v>
      </c>
      <c r="AU88" s="510" t="s">
        <v>84</v>
      </c>
      <c r="AV88" s="478">
        <v>3</v>
      </c>
      <c r="AW88" s="478">
        <v>1</v>
      </c>
      <c r="AX88" s="478"/>
      <c r="AY88" s="478"/>
      <c r="AZ88" s="478">
        <v>1</v>
      </c>
      <c r="BA88" s="478">
        <v>1</v>
      </c>
      <c r="BB88" s="478"/>
      <c r="BC88" s="478">
        <v>1</v>
      </c>
      <c r="BD88" s="478"/>
      <c r="BE88" s="478">
        <f t="shared" si="149"/>
        <v>7</v>
      </c>
      <c r="BF88" s="478">
        <v>0</v>
      </c>
      <c r="BG88" s="478">
        <v>5</v>
      </c>
      <c r="BH88" s="478">
        <f t="shared" si="150"/>
        <v>5</v>
      </c>
      <c r="BI88" s="480">
        <v>1</v>
      </c>
      <c r="BK88" s="246" t="s">
        <v>84</v>
      </c>
      <c r="BL88" s="47">
        <v>1</v>
      </c>
      <c r="BM88" s="47">
        <v>0</v>
      </c>
      <c r="BN88" s="47">
        <v>0</v>
      </c>
      <c r="BO88" s="47">
        <v>3</v>
      </c>
      <c r="BP88" s="47">
        <f t="shared" si="151"/>
        <v>4</v>
      </c>
      <c r="BQ88" s="154">
        <v>3</v>
      </c>
    </row>
    <row r="89" spans="1:69" s="36" customFormat="1" ht="13.8">
      <c r="A89" s="246" t="s">
        <v>85</v>
      </c>
      <c r="B89" s="47">
        <v>245</v>
      </c>
      <c r="C89" s="47"/>
      <c r="D89" s="47">
        <v>69</v>
      </c>
      <c r="E89" s="47">
        <v>43</v>
      </c>
      <c r="F89" s="47">
        <v>17</v>
      </c>
      <c r="G89" s="47">
        <v>0</v>
      </c>
      <c r="H89" s="47">
        <v>0</v>
      </c>
      <c r="I89" s="47">
        <v>0</v>
      </c>
      <c r="J89" s="47">
        <v>0</v>
      </c>
      <c r="K89" s="47">
        <v>83</v>
      </c>
      <c r="L89" s="47">
        <v>16</v>
      </c>
      <c r="M89" s="47">
        <v>63</v>
      </c>
      <c r="N89" s="47">
        <v>22</v>
      </c>
      <c r="O89" s="47">
        <v>16</v>
      </c>
      <c r="P89" s="47">
        <v>4</v>
      </c>
      <c r="Q89" s="47">
        <v>33</v>
      </c>
      <c r="R89" s="47">
        <v>11</v>
      </c>
      <c r="S89" s="47"/>
      <c r="T89" s="47"/>
      <c r="U89" s="47">
        <f>+B89+E89+G89+I89+K89+M89+O89+Q89+S89</f>
        <v>483</v>
      </c>
      <c r="V89" s="154">
        <f t="shared" si="156"/>
        <v>139</v>
      </c>
      <c r="X89" s="246" t="s">
        <v>85</v>
      </c>
      <c r="Y89" s="47">
        <v>55</v>
      </c>
      <c r="Z89" s="47"/>
      <c r="AA89" s="47">
        <v>8</v>
      </c>
      <c r="AB89" s="47">
        <v>5</v>
      </c>
      <c r="AC89" s="47">
        <v>3</v>
      </c>
      <c r="AD89" s="47">
        <v>0</v>
      </c>
      <c r="AE89" s="47">
        <v>0</v>
      </c>
      <c r="AF89" s="47">
        <v>0</v>
      </c>
      <c r="AG89" s="47">
        <v>0</v>
      </c>
      <c r="AH89" s="47">
        <v>9</v>
      </c>
      <c r="AI89" s="47">
        <v>0</v>
      </c>
      <c r="AJ89" s="47">
        <v>14</v>
      </c>
      <c r="AK89" s="47">
        <v>7</v>
      </c>
      <c r="AL89" s="47">
        <v>5</v>
      </c>
      <c r="AM89" s="47">
        <v>2</v>
      </c>
      <c r="AN89" s="47">
        <v>13</v>
      </c>
      <c r="AO89" s="47">
        <v>5</v>
      </c>
      <c r="AP89" s="47"/>
      <c r="AQ89" s="47"/>
      <c r="AR89" s="47">
        <f>+Y89+AB89+AD89+AF89+AH89+AJ89+AL89+AN89+AP89</f>
        <v>101</v>
      </c>
      <c r="AS89" s="154">
        <f t="shared" si="157"/>
        <v>25</v>
      </c>
      <c r="AU89" s="510" t="s">
        <v>85</v>
      </c>
      <c r="AV89" s="478">
        <v>4</v>
      </c>
      <c r="AW89" s="478">
        <v>1</v>
      </c>
      <c r="AX89" s="478"/>
      <c r="AY89" s="478"/>
      <c r="AZ89" s="478">
        <v>2</v>
      </c>
      <c r="BA89" s="478">
        <v>1</v>
      </c>
      <c r="BB89" s="478">
        <v>1</v>
      </c>
      <c r="BC89" s="478">
        <v>1</v>
      </c>
      <c r="BD89" s="478"/>
      <c r="BE89" s="478">
        <f t="shared" si="149"/>
        <v>10</v>
      </c>
      <c r="BF89" s="478">
        <v>10</v>
      </c>
      <c r="BG89" s="478">
        <v>0</v>
      </c>
      <c r="BH89" s="478">
        <f t="shared" si="150"/>
        <v>10</v>
      </c>
      <c r="BI89" s="480">
        <v>1</v>
      </c>
      <c r="BK89" s="246" t="s">
        <v>85</v>
      </c>
      <c r="BL89" s="47">
        <v>16</v>
      </c>
      <c r="BM89" s="47">
        <v>0</v>
      </c>
      <c r="BN89" s="47">
        <v>0</v>
      </c>
      <c r="BO89" s="47">
        <v>4</v>
      </c>
      <c r="BP89" s="47">
        <f t="shared" si="151"/>
        <v>20</v>
      </c>
      <c r="BQ89" s="154">
        <v>9</v>
      </c>
    </row>
    <row r="90" spans="1:69" s="36" customFormat="1" ht="13.8">
      <c r="A90" s="246" t="s">
        <v>86</v>
      </c>
      <c r="B90" s="47">
        <v>132</v>
      </c>
      <c r="C90" s="47"/>
      <c r="D90" s="47">
        <v>44</v>
      </c>
      <c r="E90" s="47">
        <v>46</v>
      </c>
      <c r="F90" s="47">
        <v>15</v>
      </c>
      <c r="G90" s="47">
        <v>0</v>
      </c>
      <c r="H90" s="47">
        <v>0</v>
      </c>
      <c r="I90" s="47">
        <v>0</v>
      </c>
      <c r="J90" s="47">
        <v>0</v>
      </c>
      <c r="K90" s="47">
        <v>22</v>
      </c>
      <c r="L90" s="47">
        <v>4</v>
      </c>
      <c r="M90" s="47">
        <v>37</v>
      </c>
      <c r="N90" s="47">
        <v>12</v>
      </c>
      <c r="O90" s="47">
        <v>0</v>
      </c>
      <c r="P90" s="47">
        <v>0</v>
      </c>
      <c r="Q90" s="47">
        <v>12</v>
      </c>
      <c r="R90" s="47">
        <v>4</v>
      </c>
      <c r="S90" s="47"/>
      <c r="T90" s="47"/>
      <c r="U90" s="47">
        <f>+B90+E90+G90+I90+K90+M90+O90+Q90+S90</f>
        <v>249</v>
      </c>
      <c r="V90" s="154">
        <f t="shared" si="156"/>
        <v>79</v>
      </c>
      <c r="X90" s="246" t="s">
        <v>86</v>
      </c>
      <c r="Y90" s="47">
        <v>10</v>
      </c>
      <c r="Z90" s="47"/>
      <c r="AA90" s="47">
        <v>5</v>
      </c>
      <c r="AB90" s="47">
        <v>1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14</v>
      </c>
      <c r="AK90" s="47">
        <v>3</v>
      </c>
      <c r="AL90" s="47">
        <v>0</v>
      </c>
      <c r="AM90" s="47">
        <v>0</v>
      </c>
      <c r="AN90" s="47">
        <v>5</v>
      </c>
      <c r="AO90" s="47">
        <v>1</v>
      </c>
      <c r="AP90" s="47"/>
      <c r="AQ90" s="47"/>
      <c r="AR90" s="47">
        <f>+Y90+AB90+AD90+AF90+AH90+AJ90+AL90+AN90+AP90</f>
        <v>30</v>
      </c>
      <c r="AS90" s="154">
        <f t="shared" si="157"/>
        <v>9</v>
      </c>
      <c r="AU90" s="510" t="s">
        <v>86</v>
      </c>
      <c r="AV90" s="478">
        <v>2</v>
      </c>
      <c r="AW90" s="478">
        <v>1</v>
      </c>
      <c r="AX90" s="478"/>
      <c r="AY90" s="478"/>
      <c r="AZ90" s="478">
        <v>1</v>
      </c>
      <c r="BA90" s="478">
        <v>1</v>
      </c>
      <c r="BB90" s="478"/>
      <c r="BC90" s="478">
        <v>1</v>
      </c>
      <c r="BD90" s="478"/>
      <c r="BE90" s="478">
        <f t="shared" si="149"/>
        <v>6</v>
      </c>
      <c r="BF90" s="478">
        <v>6</v>
      </c>
      <c r="BG90" s="478">
        <v>0</v>
      </c>
      <c r="BH90" s="478">
        <f>SUM(BF90:BG90)</f>
        <v>6</v>
      </c>
      <c r="BI90" s="480">
        <v>1</v>
      </c>
      <c r="BK90" s="246" t="s">
        <v>86</v>
      </c>
      <c r="BL90" s="47">
        <v>5</v>
      </c>
      <c r="BM90" s="47">
        <v>1</v>
      </c>
      <c r="BN90" s="47">
        <v>0</v>
      </c>
      <c r="BO90" s="47">
        <v>2</v>
      </c>
      <c r="BP90" s="47">
        <f t="shared" si="151"/>
        <v>8</v>
      </c>
      <c r="BQ90" s="154">
        <v>3</v>
      </c>
    </row>
    <row r="91" spans="1:69" s="36" customFormat="1" ht="17.25" customHeight="1">
      <c r="A91" s="247" t="s">
        <v>25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154"/>
      <c r="X91" s="247" t="s">
        <v>25</v>
      </c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154"/>
      <c r="AU91" s="509" t="s">
        <v>25</v>
      </c>
      <c r="AV91" s="478"/>
      <c r="AW91" s="478"/>
      <c r="AX91" s="478"/>
      <c r="AY91" s="478"/>
      <c r="AZ91" s="478"/>
      <c r="BA91" s="478"/>
      <c r="BB91" s="478"/>
      <c r="BC91" s="478"/>
      <c r="BD91" s="478"/>
      <c r="BE91" s="478">
        <f t="shared" si="149"/>
        <v>0</v>
      </c>
      <c r="BF91" s="478"/>
      <c r="BG91" s="478"/>
      <c r="BH91" s="478">
        <f t="shared" si="150"/>
        <v>0</v>
      </c>
      <c r="BI91" s="480"/>
      <c r="BK91" s="247" t="s">
        <v>25</v>
      </c>
      <c r="BL91" s="47"/>
      <c r="BM91" s="47"/>
      <c r="BN91" s="47"/>
      <c r="BO91" s="47"/>
      <c r="BP91" s="47">
        <f t="shared" si="151"/>
        <v>0</v>
      </c>
      <c r="BQ91" s="154"/>
    </row>
    <row r="92" spans="1:69" s="36" customFormat="1" ht="13.8">
      <c r="A92" s="246" t="s">
        <v>87</v>
      </c>
      <c r="B92" s="47">
        <v>23</v>
      </c>
      <c r="C92" s="47"/>
      <c r="D92" s="47">
        <v>10</v>
      </c>
      <c r="E92" s="47">
        <v>14</v>
      </c>
      <c r="F92" s="47">
        <v>4</v>
      </c>
      <c r="G92" s="47">
        <v>4</v>
      </c>
      <c r="H92" s="47">
        <v>1</v>
      </c>
      <c r="I92" s="47">
        <v>0</v>
      </c>
      <c r="J92" s="47">
        <v>0</v>
      </c>
      <c r="K92" s="47">
        <v>0</v>
      </c>
      <c r="L92" s="47">
        <v>0</v>
      </c>
      <c r="M92" s="47">
        <v>7</v>
      </c>
      <c r="N92" s="47">
        <v>2</v>
      </c>
      <c r="O92" s="47">
        <v>0</v>
      </c>
      <c r="P92" s="47">
        <v>0</v>
      </c>
      <c r="Q92" s="47">
        <v>0</v>
      </c>
      <c r="R92" s="47">
        <v>0</v>
      </c>
      <c r="S92" s="47"/>
      <c r="T92" s="47"/>
      <c r="U92" s="47">
        <f t="shared" ref="U92:U98" si="158">+B92+E92+G92+I92+K92+M92+O92+Q92+S92</f>
        <v>48</v>
      </c>
      <c r="V92" s="154">
        <f t="shared" ref="V92:V98" si="159">+D92+F92+H92+J92+L92+N92+P92+R92+T92</f>
        <v>17</v>
      </c>
      <c r="X92" s="246" t="s">
        <v>87</v>
      </c>
      <c r="Y92" s="47">
        <v>0</v>
      </c>
      <c r="Z92" s="47"/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/>
      <c r="AQ92" s="47"/>
      <c r="AR92" s="47">
        <f t="shared" ref="AR92:AR98" si="160">+Y92+AB92+AD92+AF92+AH92+AJ92+AL92+AN92+AP92</f>
        <v>0</v>
      </c>
      <c r="AS92" s="154">
        <f t="shared" ref="AS92:AS98" si="161">+AA92+AC92+AE92+AG92+AI92+AK92+AM92+AO92+AQ92</f>
        <v>0</v>
      </c>
      <c r="AU92" s="510" t="s">
        <v>87</v>
      </c>
      <c r="AV92" s="478">
        <v>1</v>
      </c>
      <c r="AW92" s="478">
        <v>1</v>
      </c>
      <c r="AX92" s="478">
        <v>1</v>
      </c>
      <c r="AY92" s="478"/>
      <c r="AZ92" s="478"/>
      <c r="BA92" s="478">
        <v>1</v>
      </c>
      <c r="BB92" s="478"/>
      <c r="BC92" s="478"/>
      <c r="BD92" s="478"/>
      <c r="BE92" s="478">
        <f t="shared" si="149"/>
        <v>4</v>
      </c>
      <c r="BF92" s="478">
        <v>3</v>
      </c>
      <c r="BG92" s="478">
        <v>0</v>
      </c>
      <c r="BH92" s="478">
        <f t="shared" si="150"/>
        <v>3</v>
      </c>
      <c r="BI92" s="480">
        <v>1</v>
      </c>
      <c r="BK92" s="246" t="s">
        <v>87</v>
      </c>
      <c r="BL92" s="47">
        <v>3</v>
      </c>
      <c r="BM92" s="47">
        <v>0</v>
      </c>
      <c r="BN92" s="47">
        <v>0</v>
      </c>
      <c r="BO92" s="47">
        <v>0</v>
      </c>
      <c r="BP92" s="47">
        <f t="shared" si="151"/>
        <v>3</v>
      </c>
      <c r="BQ92" s="154">
        <v>0</v>
      </c>
    </row>
    <row r="93" spans="1:69" s="36" customFormat="1" ht="13.8">
      <c r="A93" s="246" t="s">
        <v>88</v>
      </c>
      <c r="B93" s="47">
        <v>361</v>
      </c>
      <c r="C93" s="47"/>
      <c r="D93" s="47">
        <v>182</v>
      </c>
      <c r="E93" s="47">
        <v>170</v>
      </c>
      <c r="F93" s="47">
        <v>109</v>
      </c>
      <c r="G93" s="47">
        <v>0</v>
      </c>
      <c r="H93" s="47">
        <v>0</v>
      </c>
      <c r="I93" s="47">
        <v>0</v>
      </c>
      <c r="J93" s="47">
        <v>0</v>
      </c>
      <c r="K93" s="47">
        <v>63</v>
      </c>
      <c r="L93" s="47">
        <v>19</v>
      </c>
      <c r="M93" s="47">
        <v>95</v>
      </c>
      <c r="N93" s="47">
        <v>70</v>
      </c>
      <c r="O93" s="47">
        <v>0</v>
      </c>
      <c r="P93" s="47">
        <v>0</v>
      </c>
      <c r="Q93" s="47">
        <v>35</v>
      </c>
      <c r="R93" s="47">
        <v>5</v>
      </c>
      <c r="S93" s="47"/>
      <c r="T93" s="47"/>
      <c r="U93" s="47">
        <f t="shared" si="158"/>
        <v>724</v>
      </c>
      <c r="V93" s="154">
        <f t="shared" si="159"/>
        <v>385</v>
      </c>
      <c r="X93" s="246" t="s">
        <v>88</v>
      </c>
      <c r="Y93" s="47">
        <v>86</v>
      </c>
      <c r="Z93" s="47"/>
      <c r="AA93" s="47">
        <v>52</v>
      </c>
      <c r="AB93" s="47">
        <v>13</v>
      </c>
      <c r="AC93" s="47">
        <v>8</v>
      </c>
      <c r="AD93" s="47">
        <v>0</v>
      </c>
      <c r="AE93" s="47">
        <v>0</v>
      </c>
      <c r="AF93" s="47">
        <v>0</v>
      </c>
      <c r="AG93" s="47">
        <v>0</v>
      </c>
      <c r="AH93" s="47">
        <v>5</v>
      </c>
      <c r="AI93" s="47">
        <v>1</v>
      </c>
      <c r="AJ93" s="47">
        <v>35</v>
      </c>
      <c r="AK93" s="47">
        <v>25</v>
      </c>
      <c r="AL93" s="47">
        <v>0</v>
      </c>
      <c r="AM93" s="47">
        <v>0</v>
      </c>
      <c r="AN93" s="47">
        <v>8</v>
      </c>
      <c r="AO93" s="47">
        <v>0</v>
      </c>
      <c r="AP93" s="47"/>
      <c r="AQ93" s="47"/>
      <c r="AR93" s="47">
        <f t="shared" si="160"/>
        <v>147</v>
      </c>
      <c r="AS93" s="154">
        <f t="shared" si="161"/>
        <v>86</v>
      </c>
      <c r="AU93" s="510" t="s">
        <v>88</v>
      </c>
      <c r="AV93" s="478">
        <v>7</v>
      </c>
      <c r="AW93" s="478">
        <v>3</v>
      </c>
      <c r="AX93" s="478"/>
      <c r="AY93" s="478"/>
      <c r="AZ93" s="478">
        <v>1</v>
      </c>
      <c r="BA93" s="478">
        <v>2</v>
      </c>
      <c r="BB93" s="478"/>
      <c r="BC93" s="478">
        <v>1</v>
      </c>
      <c r="BD93" s="478"/>
      <c r="BE93" s="478">
        <f t="shared" si="149"/>
        <v>14</v>
      </c>
      <c r="BF93" s="478">
        <v>7</v>
      </c>
      <c r="BG93" s="478">
        <v>6</v>
      </c>
      <c r="BH93" s="478">
        <f t="shared" si="150"/>
        <v>13</v>
      </c>
      <c r="BI93" s="480">
        <v>2</v>
      </c>
      <c r="BK93" s="246" t="s">
        <v>88</v>
      </c>
      <c r="BL93" s="47">
        <v>10</v>
      </c>
      <c r="BM93" s="47">
        <v>6</v>
      </c>
      <c r="BN93" s="47">
        <v>0</v>
      </c>
      <c r="BO93" s="47">
        <v>3</v>
      </c>
      <c r="BP93" s="47">
        <f t="shared" si="151"/>
        <v>19</v>
      </c>
      <c r="BQ93" s="154">
        <v>12</v>
      </c>
    </row>
    <row r="94" spans="1:69" s="36" customFormat="1" ht="13.8">
      <c r="A94" s="246" t="s">
        <v>89</v>
      </c>
      <c r="B94" s="47">
        <v>270</v>
      </c>
      <c r="C94" s="47"/>
      <c r="D94" s="47">
        <v>115</v>
      </c>
      <c r="E94" s="47">
        <v>107</v>
      </c>
      <c r="F94" s="47">
        <v>57</v>
      </c>
      <c r="G94" s="47">
        <v>0</v>
      </c>
      <c r="H94" s="47">
        <v>0</v>
      </c>
      <c r="I94" s="47">
        <v>0</v>
      </c>
      <c r="J94" s="47">
        <v>0</v>
      </c>
      <c r="K94" s="47">
        <v>48</v>
      </c>
      <c r="L94" s="47">
        <v>19</v>
      </c>
      <c r="M94" s="47">
        <v>113</v>
      </c>
      <c r="N94" s="47">
        <v>57</v>
      </c>
      <c r="O94" s="47">
        <v>0</v>
      </c>
      <c r="P94" s="47">
        <v>0</v>
      </c>
      <c r="Q94" s="47">
        <v>30</v>
      </c>
      <c r="R94" s="47">
        <v>9</v>
      </c>
      <c r="S94" s="47"/>
      <c r="T94" s="47"/>
      <c r="U94" s="47">
        <f t="shared" si="158"/>
        <v>568</v>
      </c>
      <c r="V94" s="154">
        <f t="shared" si="159"/>
        <v>257</v>
      </c>
      <c r="X94" s="246" t="s">
        <v>89</v>
      </c>
      <c r="Y94" s="47">
        <v>90</v>
      </c>
      <c r="Z94" s="47"/>
      <c r="AA94" s="47">
        <v>44</v>
      </c>
      <c r="AB94" s="47">
        <v>12</v>
      </c>
      <c r="AC94" s="47">
        <v>6</v>
      </c>
      <c r="AD94" s="47">
        <v>0</v>
      </c>
      <c r="AE94" s="47">
        <v>0</v>
      </c>
      <c r="AF94" s="47">
        <v>0</v>
      </c>
      <c r="AG94" s="47">
        <v>0</v>
      </c>
      <c r="AH94" s="47">
        <v>2</v>
      </c>
      <c r="AI94" s="47">
        <v>1</v>
      </c>
      <c r="AJ94" s="47">
        <v>1</v>
      </c>
      <c r="AK94" s="47">
        <v>0</v>
      </c>
      <c r="AL94" s="47">
        <v>0</v>
      </c>
      <c r="AM94" s="47">
        <v>0</v>
      </c>
      <c r="AN94" s="47">
        <v>0</v>
      </c>
      <c r="AO94" s="47">
        <v>0</v>
      </c>
      <c r="AP94" s="47"/>
      <c r="AQ94" s="47"/>
      <c r="AR94" s="47">
        <f t="shared" si="160"/>
        <v>105</v>
      </c>
      <c r="AS94" s="154">
        <f t="shared" si="161"/>
        <v>51</v>
      </c>
      <c r="AU94" s="510" t="s">
        <v>89</v>
      </c>
      <c r="AV94" s="478">
        <v>5</v>
      </c>
      <c r="AW94" s="478">
        <v>2</v>
      </c>
      <c r="AX94" s="478"/>
      <c r="AY94" s="478"/>
      <c r="AZ94" s="478">
        <v>1</v>
      </c>
      <c r="BA94" s="478">
        <v>2</v>
      </c>
      <c r="BB94" s="478"/>
      <c r="BC94" s="478">
        <v>1</v>
      </c>
      <c r="BD94" s="478"/>
      <c r="BE94" s="478">
        <f t="shared" si="149"/>
        <v>11</v>
      </c>
      <c r="BF94" s="478">
        <v>6</v>
      </c>
      <c r="BG94" s="478">
        <v>5</v>
      </c>
      <c r="BH94" s="478">
        <f t="shared" si="150"/>
        <v>11</v>
      </c>
      <c r="BI94" s="480">
        <v>1</v>
      </c>
      <c r="BK94" s="246" t="s">
        <v>89</v>
      </c>
      <c r="BL94" s="47">
        <v>19</v>
      </c>
      <c r="BM94" s="47">
        <v>2</v>
      </c>
      <c r="BN94" s="47">
        <v>0</v>
      </c>
      <c r="BO94" s="47">
        <v>10</v>
      </c>
      <c r="BP94" s="47">
        <f t="shared" si="151"/>
        <v>31</v>
      </c>
      <c r="BQ94" s="154">
        <v>30</v>
      </c>
    </row>
    <row r="95" spans="1:69" s="36" customFormat="1" ht="13.8">
      <c r="A95" s="246" t="s">
        <v>90</v>
      </c>
      <c r="B95" s="47">
        <v>170</v>
      </c>
      <c r="C95" s="47"/>
      <c r="D95" s="47">
        <v>76</v>
      </c>
      <c r="E95" s="47">
        <v>84</v>
      </c>
      <c r="F95" s="47">
        <v>33</v>
      </c>
      <c r="G95" s="47">
        <v>0</v>
      </c>
      <c r="H95" s="47">
        <v>0</v>
      </c>
      <c r="I95" s="47">
        <v>0</v>
      </c>
      <c r="J95" s="47">
        <v>0</v>
      </c>
      <c r="K95" s="47">
        <v>39</v>
      </c>
      <c r="L95" s="47">
        <v>19</v>
      </c>
      <c r="M95" s="47">
        <v>38</v>
      </c>
      <c r="N95" s="47">
        <v>18</v>
      </c>
      <c r="O95" s="47">
        <v>0</v>
      </c>
      <c r="P95" s="47">
        <v>0</v>
      </c>
      <c r="Q95" s="47">
        <v>22</v>
      </c>
      <c r="R95" s="47">
        <v>7</v>
      </c>
      <c r="S95" s="47"/>
      <c r="T95" s="47"/>
      <c r="U95" s="47">
        <f t="shared" si="158"/>
        <v>353</v>
      </c>
      <c r="V95" s="154">
        <f t="shared" si="159"/>
        <v>153</v>
      </c>
      <c r="X95" s="246" t="s">
        <v>90</v>
      </c>
      <c r="Y95" s="47">
        <v>48</v>
      </c>
      <c r="Z95" s="47"/>
      <c r="AA95" s="47">
        <v>20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8</v>
      </c>
      <c r="AI95" s="47">
        <v>1</v>
      </c>
      <c r="AJ95" s="47">
        <v>14</v>
      </c>
      <c r="AK95" s="47">
        <v>5</v>
      </c>
      <c r="AL95" s="47">
        <v>0</v>
      </c>
      <c r="AM95" s="47">
        <v>0</v>
      </c>
      <c r="AN95" s="47">
        <v>6</v>
      </c>
      <c r="AO95" s="47">
        <v>0</v>
      </c>
      <c r="AP95" s="47"/>
      <c r="AQ95" s="47"/>
      <c r="AR95" s="47">
        <f t="shared" si="160"/>
        <v>76</v>
      </c>
      <c r="AS95" s="154">
        <f t="shared" si="161"/>
        <v>26</v>
      </c>
      <c r="AU95" s="510" t="s">
        <v>90</v>
      </c>
      <c r="AV95" s="478">
        <v>4</v>
      </c>
      <c r="AW95" s="478">
        <v>2</v>
      </c>
      <c r="AX95" s="478"/>
      <c r="AY95" s="478"/>
      <c r="AZ95" s="478">
        <v>1</v>
      </c>
      <c r="BA95" s="478">
        <v>1</v>
      </c>
      <c r="BB95" s="478"/>
      <c r="BC95" s="478">
        <v>1</v>
      </c>
      <c r="BD95" s="478"/>
      <c r="BE95" s="478">
        <f t="shared" si="149"/>
        <v>9</v>
      </c>
      <c r="BF95" s="478">
        <v>8</v>
      </c>
      <c r="BG95" s="478">
        <v>0</v>
      </c>
      <c r="BH95" s="478">
        <f t="shared" si="150"/>
        <v>8</v>
      </c>
      <c r="BI95" s="480">
        <v>1</v>
      </c>
      <c r="BK95" s="246" t="s">
        <v>90</v>
      </c>
      <c r="BL95" s="47">
        <v>10</v>
      </c>
      <c r="BM95" s="47">
        <v>2</v>
      </c>
      <c r="BN95" s="47">
        <v>0</v>
      </c>
      <c r="BO95" s="47">
        <v>0</v>
      </c>
      <c r="BP95" s="47">
        <f t="shared" si="151"/>
        <v>12</v>
      </c>
      <c r="BQ95" s="154">
        <v>7</v>
      </c>
    </row>
    <row r="96" spans="1:69" s="36" customFormat="1" ht="13.8">
      <c r="A96" s="246" t="s">
        <v>91</v>
      </c>
      <c r="B96" s="47">
        <v>1544</v>
      </c>
      <c r="C96" s="47"/>
      <c r="D96" s="47">
        <v>802</v>
      </c>
      <c r="E96" s="47">
        <v>294</v>
      </c>
      <c r="F96" s="47">
        <v>196</v>
      </c>
      <c r="G96" s="47">
        <v>0</v>
      </c>
      <c r="H96" s="47">
        <v>0</v>
      </c>
      <c r="I96" s="47">
        <v>0</v>
      </c>
      <c r="J96" s="47">
        <v>0</v>
      </c>
      <c r="K96" s="47">
        <v>784</v>
      </c>
      <c r="L96" s="47">
        <v>347</v>
      </c>
      <c r="M96" s="47">
        <v>508</v>
      </c>
      <c r="N96" s="47">
        <v>293</v>
      </c>
      <c r="O96" s="47">
        <v>69</v>
      </c>
      <c r="P96" s="47">
        <v>7</v>
      </c>
      <c r="Q96" s="47">
        <v>565</v>
      </c>
      <c r="R96" s="47">
        <v>230</v>
      </c>
      <c r="S96" s="47"/>
      <c r="T96" s="47"/>
      <c r="U96" s="47">
        <f t="shared" si="158"/>
        <v>3764</v>
      </c>
      <c r="V96" s="154">
        <f t="shared" si="159"/>
        <v>1875</v>
      </c>
      <c r="X96" s="246" t="s">
        <v>91</v>
      </c>
      <c r="Y96" s="47">
        <v>351</v>
      </c>
      <c r="Z96" s="47"/>
      <c r="AA96" s="47">
        <v>176</v>
      </c>
      <c r="AB96" s="47">
        <v>22</v>
      </c>
      <c r="AC96" s="47">
        <v>13</v>
      </c>
      <c r="AD96" s="47">
        <v>0</v>
      </c>
      <c r="AE96" s="47">
        <v>0</v>
      </c>
      <c r="AF96" s="47">
        <v>0</v>
      </c>
      <c r="AG96" s="47">
        <v>0</v>
      </c>
      <c r="AH96" s="47">
        <v>49</v>
      </c>
      <c r="AI96" s="47">
        <v>18</v>
      </c>
      <c r="AJ96" s="47">
        <v>110</v>
      </c>
      <c r="AK96" s="47">
        <v>59</v>
      </c>
      <c r="AL96" s="47">
        <v>9</v>
      </c>
      <c r="AM96" s="47">
        <v>1</v>
      </c>
      <c r="AN96" s="47">
        <v>106</v>
      </c>
      <c r="AO96" s="47">
        <v>52</v>
      </c>
      <c r="AP96" s="47"/>
      <c r="AQ96" s="47"/>
      <c r="AR96" s="47">
        <f t="shared" si="160"/>
        <v>647</v>
      </c>
      <c r="AS96" s="154">
        <f t="shared" si="161"/>
        <v>319</v>
      </c>
      <c r="AU96" s="510" t="s">
        <v>91</v>
      </c>
      <c r="AV96" s="478">
        <v>25</v>
      </c>
      <c r="AW96" s="478">
        <v>5</v>
      </c>
      <c r="AX96" s="478"/>
      <c r="AY96" s="478"/>
      <c r="AZ96" s="478">
        <v>15</v>
      </c>
      <c r="BA96" s="478">
        <v>7</v>
      </c>
      <c r="BB96" s="478">
        <v>2</v>
      </c>
      <c r="BC96" s="478">
        <v>10</v>
      </c>
      <c r="BD96" s="478"/>
      <c r="BE96" s="478">
        <f t="shared" si="149"/>
        <v>64</v>
      </c>
      <c r="BF96" s="478">
        <v>64</v>
      </c>
      <c r="BG96" s="478">
        <v>0</v>
      </c>
      <c r="BH96" s="478">
        <f t="shared" si="150"/>
        <v>64</v>
      </c>
      <c r="BI96" s="480">
        <v>1</v>
      </c>
      <c r="BK96" s="246" t="s">
        <v>91</v>
      </c>
      <c r="BL96" s="47">
        <v>76</v>
      </c>
      <c r="BM96" s="47">
        <v>26</v>
      </c>
      <c r="BN96" s="47">
        <v>0</v>
      </c>
      <c r="BO96" s="47">
        <v>16</v>
      </c>
      <c r="BP96" s="47">
        <f t="shared" si="151"/>
        <v>118</v>
      </c>
      <c r="BQ96" s="154">
        <v>34</v>
      </c>
    </row>
    <row r="97" spans="1:79" s="36" customFormat="1" ht="13.8">
      <c r="A97" s="246" t="s">
        <v>92</v>
      </c>
      <c r="B97" s="47">
        <v>287</v>
      </c>
      <c r="C97" s="47"/>
      <c r="D97" s="47">
        <v>151</v>
      </c>
      <c r="E97" s="47">
        <v>101</v>
      </c>
      <c r="F97" s="47">
        <v>61</v>
      </c>
      <c r="G97" s="47">
        <v>0</v>
      </c>
      <c r="H97" s="47">
        <v>0</v>
      </c>
      <c r="I97" s="47">
        <v>0</v>
      </c>
      <c r="J97" s="47">
        <v>0</v>
      </c>
      <c r="K97" s="47">
        <v>143</v>
      </c>
      <c r="L97" s="47">
        <v>54</v>
      </c>
      <c r="M97" s="47">
        <v>104</v>
      </c>
      <c r="N97" s="47">
        <v>59</v>
      </c>
      <c r="O97" s="47">
        <v>0</v>
      </c>
      <c r="P97" s="47">
        <v>0</v>
      </c>
      <c r="Q97" s="47">
        <v>97</v>
      </c>
      <c r="R97" s="47">
        <v>40</v>
      </c>
      <c r="S97" s="47"/>
      <c r="T97" s="47"/>
      <c r="U97" s="47">
        <f t="shared" si="158"/>
        <v>732</v>
      </c>
      <c r="V97" s="154">
        <f t="shared" si="159"/>
        <v>365</v>
      </c>
      <c r="X97" s="246" t="s">
        <v>92</v>
      </c>
      <c r="Y97" s="47">
        <v>6</v>
      </c>
      <c r="Z97" s="47"/>
      <c r="AA97" s="47">
        <v>3</v>
      </c>
      <c r="AB97" s="47">
        <v>7</v>
      </c>
      <c r="AC97" s="47">
        <v>3</v>
      </c>
      <c r="AD97" s="47">
        <v>0</v>
      </c>
      <c r="AE97" s="47">
        <v>0</v>
      </c>
      <c r="AF97" s="47">
        <v>0</v>
      </c>
      <c r="AG97" s="47">
        <v>0</v>
      </c>
      <c r="AH97" s="47">
        <v>14</v>
      </c>
      <c r="AI97" s="47">
        <v>6</v>
      </c>
      <c r="AJ97" s="47">
        <v>13</v>
      </c>
      <c r="AK97" s="47">
        <v>6</v>
      </c>
      <c r="AL97" s="47">
        <v>0</v>
      </c>
      <c r="AM97" s="47">
        <v>0</v>
      </c>
      <c r="AN97" s="47">
        <v>14</v>
      </c>
      <c r="AO97" s="47">
        <v>6</v>
      </c>
      <c r="AP97" s="47"/>
      <c r="AQ97" s="47"/>
      <c r="AR97" s="47">
        <f t="shared" si="160"/>
        <v>54</v>
      </c>
      <c r="AS97" s="154">
        <f t="shared" si="161"/>
        <v>24</v>
      </c>
      <c r="AU97" s="510" t="s">
        <v>92</v>
      </c>
      <c r="AV97" s="478">
        <v>5</v>
      </c>
      <c r="AW97" s="478">
        <v>2</v>
      </c>
      <c r="AX97" s="478"/>
      <c r="AY97" s="478"/>
      <c r="AZ97" s="478">
        <v>3</v>
      </c>
      <c r="BA97" s="478">
        <v>2</v>
      </c>
      <c r="BB97" s="478"/>
      <c r="BC97" s="478">
        <v>2</v>
      </c>
      <c r="BD97" s="478"/>
      <c r="BE97" s="478">
        <f t="shared" si="149"/>
        <v>14</v>
      </c>
      <c r="BF97" s="478">
        <v>13</v>
      </c>
      <c r="BG97" s="478">
        <v>0</v>
      </c>
      <c r="BH97" s="478">
        <f t="shared" si="150"/>
        <v>13</v>
      </c>
      <c r="BI97" s="480">
        <v>1</v>
      </c>
      <c r="BK97" s="246" t="s">
        <v>92</v>
      </c>
      <c r="BL97" s="47">
        <v>8</v>
      </c>
      <c r="BM97" s="47">
        <v>9</v>
      </c>
      <c r="BN97" s="47">
        <v>0</v>
      </c>
      <c r="BO97" s="47">
        <v>9</v>
      </c>
      <c r="BP97" s="47">
        <f t="shared" si="151"/>
        <v>26</v>
      </c>
      <c r="BQ97" s="154">
        <v>12</v>
      </c>
    </row>
    <row r="98" spans="1:79" s="36" customFormat="1" ht="13.8">
      <c r="A98" s="246" t="s">
        <v>93</v>
      </c>
      <c r="B98" s="47">
        <v>190</v>
      </c>
      <c r="C98" s="47"/>
      <c r="D98" s="47">
        <v>108</v>
      </c>
      <c r="E98" s="47">
        <v>160</v>
      </c>
      <c r="F98" s="47">
        <v>95</v>
      </c>
      <c r="G98" s="47">
        <v>0</v>
      </c>
      <c r="H98" s="47">
        <v>0</v>
      </c>
      <c r="I98" s="47">
        <v>0</v>
      </c>
      <c r="J98" s="47">
        <v>0</v>
      </c>
      <c r="K98" s="47">
        <v>71</v>
      </c>
      <c r="L98" s="47">
        <v>17</v>
      </c>
      <c r="M98" s="47">
        <v>34</v>
      </c>
      <c r="N98" s="47">
        <v>20</v>
      </c>
      <c r="O98" s="47">
        <v>4</v>
      </c>
      <c r="P98" s="47">
        <v>1</v>
      </c>
      <c r="Q98" s="47">
        <v>21</v>
      </c>
      <c r="R98" s="47">
        <v>7</v>
      </c>
      <c r="S98" s="47"/>
      <c r="T98" s="47"/>
      <c r="U98" s="47">
        <f t="shared" si="158"/>
        <v>480</v>
      </c>
      <c r="V98" s="154">
        <f t="shared" si="159"/>
        <v>248</v>
      </c>
      <c r="X98" s="246" t="s">
        <v>93</v>
      </c>
      <c r="Y98" s="47">
        <v>22</v>
      </c>
      <c r="Z98" s="47"/>
      <c r="AA98" s="47">
        <v>8</v>
      </c>
      <c r="AB98" s="47">
        <v>11</v>
      </c>
      <c r="AC98" s="47">
        <v>6</v>
      </c>
      <c r="AD98" s="47">
        <v>0</v>
      </c>
      <c r="AE98" s="47">
        <v>0</v>
      </c>
      <c r="AF98" s="47">
        <v>0</v>
      </c>
      <c r="AG98" s="47">
        <v>0</v>
      </c>
      <c r="AH98" s="47">
        <v>2</v>
      </c>
      <c r="AI98" s="47">
        <v>0</v>
      </c>
      <c r="AJ98" s="47">
        <v>1</v>
      </c>
      <c r="AK98" s="47">
        <v>1</v>
      </c>
      <c r="AL98" s="47">
        <v>0</v>
      </c>
      <c r="AM98" s="47">
        <v>0</v>
      </c>
      <c r="AN98" s="47">
        <v>2</v>
      </c>
      <c r="AO98" s="47">
        <v>1</v>
      </c>
      <c r="AP98" s="47"/>
      <c r="AQ98" s="47"/>
      <c r="AR98" s="47">
        <f t="shared" si="160"/>
        <v>38</v>
      </c>
      <c r="AS98" s="154">
        <f t="shared" si="161"/>
        <v>16</v>
      </c>
      <c r="AU98" s="510" t="s">
        <v>93</v>
      </c>
      <c r="AV98" s="478">
        <v>4</v>
      </c>
      <c r="AW98" s="478">
        <v>3</v>
      </c>
      <c r="AX98" s="478"/>
      <c r="AY98" s="478"/>
      <c r="AZ98" s="478">
        <v>2</v>
      </c>
      <c r="BA98" s="478">
        <v>1</v>
      </c>
      <c r="BB98" s="478">
        <v>1</v>
      </c>
      <c r="BC98" s="478">
        <v>1</v>
      </c>
      <c r="BD98" s="478"/>
      <c r="BE98" s="478">
        <f t="shared" si="149"/>
        <v>12</v>
      </c>
      <c r="BF98" s="478">
        <v>9</v>
      </c>
      <c r="BG98" s="478">
        <v>3</v>
      </c>
      <c r="BH98" s="478">
        <f t="shared" si="150"/>
        <v>12</v>
      </c>
      <c r="BI98" s="480">
        <v>1</v>
      </c>
      <c r="BK98" s="246" t="s">
        <v>93</v>
      </c>
      <c r="BL98" s="47">
        <v>13</v>
      </c>
      <c r="BM98" s="47">
        <v>2</v>
      </c>
      <c r="BN98" s="47">
        <v>0</v>
      </c>
      <c r="BO98" s="47">
        <v>6</v>
      </c>
      <c r="BP98" s="47">
        <f t="shared" si="151"/>
        <v>21</v>
      </c>
      <c r="BQ98" s="154">
        <v>6</v>
      </c>
    </row>
    <row r="99" spans="1:79" s="36" customFormat="1" ht="13.8">
      <c r="A99" s="247" t="s">
        <v>26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154"/>
      <c r="X99" s="247" t="s">
        <v>26</v>
      </c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154"/>
      <c r="AU99" s="509" t="s">
        <v>26</v>
      </c>
      <c r="AV99" s="478"/>
      <c r="AW99" s="478"/>
      <c r="AX99" s="478"/>
      <c r="AY99" s="478"/>
      <c r="AZ99" s="478"/>
      <c r="BA99" s="478"/>
      <c r="BB99" s="478"/>
      <c r="BC99" s="478"/>
      <c r="BD99" s="478"/>
      <c r="BE99" s="478">
        <f t="shared" si="149"/>
        <v>0</v>
      </c>
      <c r="BF99" s="478"/>
      <c r="BG99" s="478"/>
      <c r="BH99" s="478">
        <f t="shared" si="150"/>
        <v>0</v>
      </c>
      <c r="BI99" s="480"/>
      <c r="BK99" s="247" t="s">
        <v>26</v>
      </c>
      <c r="BL99" s="47"/>
      <c r="BM99" s="47"/>
      <c r="BN99" s="47"/>
      <c r="BO99" s="47"/>
      <c r="BP99" s="47">
        <f t="shared" si="151"/>
        <v>0</v>
      </c>
      <c r="BQ99" s="154"/>
    </row>
    <row r="100" spans="1:79" s="36" customFormat="1" ht="13.8">
      <c r="A100" s="246" t="s">
        <v>95</v>
      </c>
      <c r="B100" s="47">
        <v>207</v>
      </c>
      <c r="C100" s="47"/>
      <c r="D100" s="47">
        <v>101</v>
      </c>
      <c r="E100" s="47">
        <v>93</v>
      </c>
      <c r="F100" s="47">
        <v>52</v>
      </c>
      <c r="G100" s="47">
        <v>0</v>
      </c>
      <c r="H100" s="47">
        <v>0</v>
      </c>
      <c r="I100" s="47">
        <v>0</v>
      </c>
      <c r="J100" s="47">
        <v>0</v>
      </c>
      <c r="K100" s="47">
        <v>43</v>
      </c>
      <c r="L100" s="47">
        <v>15</v>
      </c>
      <c r="M100" s="47">
        <v>60</v>
      </c>
      <c r="N100" s="47">
        <v>37</v>
      </c>
      <c r="O100" s="47">
        <v>0</v>
      </c>
      <c r="P100" s="47">
        <v>0</v>
      </c>
      <c r="Q100" s="47">
        <v>39</v>
      </c>
      <c r="R100" s="47">
        <v>10</v>
      </c>
      <c r="S100" s="47"/>
      <c r="T100" s="47"/>
      <c r="U100" s="47">
        <f>+B100+E100+G100+I100+K100+M100+O100+Q100+S100</f>
        <v>442</v>
      </c>
      <c r="V100" s="154">
        <f>+D100+F100+H100+J100+L100+N100+P100+R100+T100</f>
        <v>215</v>
      </c>
      <c r="X100" s="246" t="s">
        <v>95</v>
      </c>
      <c r="Y100" s="47">
        <v>29</v>
      </c>
      <c r="Z100" s="47"/>
      <c r="AA100" s="47">
        <v>12</v>
      </c>
      <c r="AB100" s="47">
        <v>2</v>
      </c>
      <c r="AC100" s="47">
        <v>2</v>
      </c>
      <c r="AD100" s="47">
        <v>0</v>
      </c>
      <c r="AE100" s="47">
        <v>0</v>
      </c>
      <c r="AF100" s="47">
        <v>0</v>
      </c>
      <c r="AG100" s="47">
        <v>0</v>
      </c>
      <c r="AH100" s="47">
        <v>15</v>
      </c>
      <c r="AI100" s="47">
        <v>4</v>
      </c>
      <c r="AJ100" s="47">
        <v>17</v>
      </c>
      <c r="AK100" s="47">
        <v>11</v>
      </c>
      <c r="AL100" s="47">
        <v>0</v>
      </c>
      <c r="AM100" s="47">
        <v>0</v>
      </c>
      <c r="AN100" s="47">
        <v>9</v>
      </c>
      <c r="AO100" s="47">
        <v>3</v>
      </c>
      <c r="AP100" s="47"/>
      <c r="AQ100" s="47"/>
      <c r="AR100" s="47">
        <f>+Y100+AB100+AD100+AF100+AH100+AJ100+AL100+AN100+AP100</f>
        <v>72</v>
      </c>
      <c r="AS100" s="154">
        <f>+AA100+AC100+AE100+AG100+AI100+AK100+AM100+AO100+AQ100</f>
        <v>32</v>
      </c>
      <c r="AU100" s="510" t="s">
        <v>95</v>
      </c>
      <c r="AV100" s="478">
        <v>4</v>
      </c>
      <c r="AW100" s="478">
        <v>2</v>
      </c>
      <c r="AX100" s="478"/>
      <c r="AY100" s="478"/>
      <c r="AZ100" s="478">
        <v>1</v>
      </c>
      <c r="BA100" s="478">
        <v>1</v>
      </c>
      <c r="BB100" s="478"/>
      <c r="BC100" s="478">
        <v>1</v>
      </c>
      <c r="BD100" s="478"/>
      <c r="BE100" s="478">
        <f t="shared" si="149"/>
        <v>9</v>
      </c>
      <c r="BF100" s="478">
        <v>6</v>
      </c>
      <c r="BG100" s="478">
        <v>1</v>
      </c>
      <c r="BH100" s="478">
        <f t="shared" si="150"/>
        <v>7</v>
      </c>
      <c r="BI100" s="480">
        <v>1</v>
      </c>
      <c r="BK100" s="246" t="s">
        <v>95</v>
      </c>
      <c r="BL100" s="47">
        <v>3</v>
      </c>
      <c r="BM100" s="47">
        <v>0</v>
      </c>
      <c r="BN100" s="47">
        <v>0</v>
      </c>
      <c r="BO100" s="47">
        <v>8</v>
      </c>
      <c r="BP100" s="47">
        <f t="shared" si="151"/>
        <v>11</v>
      </c>
      <c r="BQ100" s="154">
        <v>8</v>
      </c>
    </row>
    <row r="101" spans="1:79" s="36" customFormat="1" thickBot="1">
      <c r="A101" s="248" t="s">
        <v>96</v>
      </c>
      <c r="B101" s="146">
        <v>240</v>
      </c>
      <c r="C101" s="146"/>
      <c r="D101" s="146">
        <v>109</v>
      </c>
      <c r="E101" s="146">
        <v>70</v>
      </c>
      <c r="F101" s="146">
        <v>50</v>
      </c>
      <c r="G101" s="146">
        <v>0</v>
      </c>
      <c r="H101" s="146">
        <v>0</v>
      </c>
      <c r="I101" s="146">
        <v>0</v>
      </c>
      <c r="J101" s="146">
        <v>0</v>
      </c>
      <c r="K101" s="146">
        <v>112</v>
      </c>
      <c r="L101" s="146">
        <v>36</v>
      </c>
      <c r="M101" s="146">
        <v>71</v>
      </c>
      <c r="N101" s="146">
        <v>26</v>
      </c>
      <c r="O101" s="146">
        <v>0</v>
      </c>
      <c r="P101" s="146">
        <v>0</v>
      </c>
      <c r="Q101" s="146">
        <v>64</v>
      </c>
      <c r="R101" s="146">
        <v>15</v>
      </c>
      <c r="S101" s="146"/>
      <c r="T101" s="146"/>
      <c r="U101" s="146">
        <f>+B101+E101+G101+I101+K101+M101+O101+Q101+S101</f>
        <v>557</v>
      </c>
      <c r="V101" s="155">
        <f>+D101+F101+H101+J101+L101+N101+P101+R101+T101</f>
        <v>236</v>
      </c>
      <c r="X101" s="248" t="s">
        <v>96</v>
      </c>
      <c r="Y101" s="146">
        <v>46</v>
      </c>
      <c r="Z101" s="146"/>
      <c r="AA101" s="146">
        <v>14</v>
      </c>
      <c r="AB101" s="146">
        <v>0</v>
      </c>
      <c r="AC101" s="146">
        <v>0</v>
      </c>
      <c r="AD101" s="146">
        <v>0</v>
      </c>
      <c r="AE101" s="146">
        <v>0</v>
      </c>
      <c r="AF101" s="146">
        <v>0</v>
      </c>
      <c r="AG101" s="146">
        <v>0</v>
      </c>
      <c r="AH101" s="146">
        <v>7</v>
      </c>
      <c r="AI101" s="146">
        <v>4</v>
      </c>
      <c r="AJ101" s="146">
        <v>19</v>
      </c>
      <c r="AK101" s="146">
        <v>11</v>
      </c>
      <c r="AL101" s="146">
        <v>0</v>
      </c>
      <c r="AM101" s="146">
        <v>0</v>
      </c>
      <c r="AN101" s="146">
        <v>19</v>
      </c>
      <c r="AO101" s="146">
        <v>4</v>
      </c>
      <c r="AP101" s="146"/>
      <c r="AQ101" s="146"/>
      <c r="AR101" s="146">
        <f>+Y101+AB101+AD101+AF101+AH101+AJ101+AL101+AN101+AP101</f>
        <v>91</v>
      </c>
      <c r="AS101" s="155">
        <f>+AA101+AC101+AE101+AG101+AI101+AK101+AM101+AO101+AQ101</f>
        <v>33</v>
      </c>
      <c r="AU101" s="252" t="s">
        <v>96</v>
      </c>
      <c r="AV101" s="482">
        <v>6</v>
      </c>
      <c r="AW101" s="482">
        <v>2</v>
      </c>
      <c r="AX101" s="482"/>
      <c r="AY101" s="482"/>
      <c r="AZ101" s="482">
        <v>3</v>
      </c>
      <c r="BA101" s="482">
        <v>2</v>
      </c>
      <c r="BB101" s="482"/>
      <c r="BC101" s="482">
        <v>2</v>
      </c>
      <c r="BD101" s="482"/>
      <c r="BE101" s="482">
        <f t="shared" si="149"/>
        <v>15</v>
      </c>
      <c r="BF101" s="482">
        <v>8</v>
      </c>
      <c r="BG101" s="482">
        <v>3</v>
      </c>
      <c r="BH101" s="482">
        <f t="shared" si="150"/>
        <v>11</v>
      </c>
      <c r="BI101" s="483">
        <v>2</v>
      </c>
      <c r="BK101" s="248" t="s">
        <v>96</v>
      </c>
      <c r="BL101" s="146">
        <v>7</v>
      </c>
      <c r="BM101" s="146">
        <v>3</v>
      </c>
      <c r="BN101" s="146">
        <v>0</v>
      </c>
      <c r="BO101" s="146">
        <v>9</v>
      </c>
      <c r="BP101" s="146">
        <f>+BL101+BM101+BN101+BO101</f>
        <v>19</v>
      </c>
      <c r="BQ101" s="155">
        <v>8</v>
      </c>
    </row>
    <row r="102" spans="1:79" s="81" customFormat="1" ht="15" customHeight="1">
      <c r="A102" s="717" t="s">
        <v>437</v>
      </c>
      <c r="B102" s="717"/>
      <c r="C102" s="717"/>
      <c r="D102" s="717"/>
      <c r="E102" s="717"/>
      <c r="F102" s="717"/>
      <c r="G102" s="717"/>
      <c r="H102" s="717"/>
      <c r="I102" s="717"/>
      <c r="J102" s="717"/>
      <c r="K102" s="717"/>
      <c r="L102" s="717"/>
      <c r="M102" s="717"/>
      <c r="N102" s="717"/>
      <c r="O102" s="717"/>
      <c r="P102" s="717"/>
      <c r="Q102" s="717"/>
      <c r="R102" s="717"/>
      <c r="S102" s="717"/>
      <c r="T102" s="717"/>
      <c r="U102" s="717"/>
      <c r="V102" s="717"/>
      <c r="X102" s="717" t="s">
        <v>441</v>
      </c>
      <c r="Y102" s="717"/>
      <c r="Z102" s="717"/>
      <c r="AA102" s="717"/>
      <c r="AB102" s="717"/>
      <c r="AC102" s="717"/>
      <c r="AD102" s="717"/>
      <c r="AE102" s="717"/>
      <c r="AF102" s="717"/>
      <c r="AG102" s="717"/>
      <c r="AH102" s="717"/>
      <c r="AI102" s="717"/>
      <c r="AJ102" s="717"/>
      <c r="AK102" s="717"/>
      <c r="AL102" s="717"/>
      <c r="AM102" s="717"/>
      <c r="AN102" s="717"/>
      <c r="AO102" s="717"/>
      <c r="AP102" s="717"/>
      <c r="AQ102" s="717"/>
      <c r="AR102" s="717"/>
      <c r="AS102" s="717"/>
      <c r="AT102" s="370"/>
      <c r="AU102" s="717" t="s">
        <v>329</v>
      </c>
      <c r="AV102" s="717"/>
      <c r="AW102" s="717"/>
      <c r="AX102" s="717"/>
      <c r="AY102" s="717"/>
      <c r="AZ102" s="717"/>
      <c r="BA102" s="717"/>
      <c r="BB102" s="717"/>
      <c r="BC102" s="717"/>
      <c r="BD102" s="717"/>
      <c r="BE102" s="717"/>
      <c r="BF102" s="717"/>
      <c r="BG102" s="717"/>
      <c r="BH102" s="717"/>
      <c r="BI102" s="717"/>
      <c r="BJ102" s="370"/>
      <c r="BK102" s="717" t="s">
        <v>174</v>
      </c>
      <c r="BL102" s="717"/>
      <c r="BM102" s="717"/>
      <c r="BN102" s="717"/>
      <c r="BO102" s="717"/>
      <c r="BP102" s="717"/>
      <c r="BQ102" s="717"/>
      <c r="BR102" s="370"/>
      <c r="BS102" s="370"/>
      <c r="BT102" s="370"/>
      <c r="BU102" s="370"/>
      <c r="BV102" s="370"/>
      <c r="BW102" s="370"/>
      <c r="BX102" s="370"/>
      <c r="BY102" s="370"/>
      <c r="BZ102" s="370"/>
      <c r="CA102" s="370"/>
    </row>
    <row r="103" spans="1:79" s="81" customFormat="1" ht="10.5" customHeight="1">
      <c r="A103" s="703" t="s">
        <v>3</v>
      </c>
      <c r="B103" s="703"/>
      <c r="C103" s="703"/>
      <c r="D103" s="703"/>
      <c r="E103" s="703"/>
      <c r="F103" s="703"/>
      <c r="G103" s="703"/>
      <c r="H103" s="703"/>
      <c r="I103" s="703"/>
      <c r="J103" s="703"/>
      <c r="K103" s="703"/>
      <c r="L103" s="703"/>
      <c r="M103" s="703"/>
      <c r="N103" s="703"/>
      <c r="O103" s="703"/>
      <c r="P103" s="703"/>
      <c r="Q103" s="703"/>
      <c r="R103" s="703"/>
      <c r="S103" s="703"/>
      <c r="T103" s="703"/>
      <c r="U103" s="703"/>
      <c r="V103" s="703"/>
      <c r="X103" s="703" t="s">
        <v>3</v>
      </c>
      <c r="Y103" s="703"/>
      <c r="Z103" s="703"/>
      <c r="AA103" s="703"/>
      <c r="AB103" s="703"/>
      <c r="AC103" s="703"/>
      <c r="AD103" s="703"/>
      <c r="AE103" s="703"/>
      <c r="AF103" s="703"/>
      <c r="AG103" s="703"/>
      <c r="AH103" s="703"/>
      <c r="AI103" s="703"/>
      <c r="AJ103" s="703"/>
      <c r="AK103" s="703"/>
      <c r="AL103" s="703"/>
      <c r="AM103" s="703"/>
      <c r="AN103" s="703"/>
      <c r="AO103" s="703"/>
      <c r="AP103" s="703"/>
      <c r="AQ103" s="703"/>
      <c r="AR103" s="703"/>
      <c r="AS103" s="703"/>
      <c r="AT103" s="1"/>
      <c r="AU103" s="703" t="s">
        <v>3</v>
      </c>
      <c r="AV103" s="703"/>
      <c r="AW103" s="703"/>
      <c r="AX103" s="703"/>
      <c r="AY103" s="703"/>
      <c r="AZ103" s="703"/>
      <c r="BA103" s="703"/>
      <c r="BB103" s="703"/>
      <c r="BC103" s="703"/>
      <c r="BD103" s="703"/>
      <c r="BE103" s="703"/>
      <c r="BF103" s="703"/>
      <c r="BG103" s="703"/>
      <c r="BH103" s="703"/>
      <c r="BI103" s="703"/>
      <c r="BJ103" s="387"/>
      <c r="BK103" s="703" t="s">
        <v>3</v>
      </c>
      <c r="BL103" s="703"/>
      <c r="BM103" s="703"/>
      <c r="BN103" s="703"/>
      <c r="BO103" s="703"/>
      <c r="BP103" s="703"/>
      <c r="BQ103" s="70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</row>
    <row r="104" spans="1:79" s="81" customFormat="1" ht="1.5" customHeight="1" thickBot="1">
      <c r="A104" s="369"/>
      <c r="B104" s="369"/>
      <c r="C104" s="630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X104" s="369"/>
      <c r="Y104" s="369"/>
      <c r="Z104" s="630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1"/>
      <c r="AU104" s="369"/>
      <c r="AV104" s="369"/>
      <c r="AW104" s="369"/>
      <c r="AX104" s="369"/>
      <c r="AY104" s="369"/>
      <c r="AZ104" s="369"/>
      <c r="BA104" s="369"/>
      <c r="BB104" s="369"/>
      <c r="BC104" s="369"/>
      <c r="BD104" s="369"/>
      <c r="BE104" s="369"/>
      <c r="BF104" s="369"/>
      <c r="BG104" s="369"/>
      <c r="BH104" s="554"/>
      <c r="BI104" s="369"/>
      <c r="BJ104" s="387"/>
      <c r="BK104" s="369"/>
      <c r="BL104" s="369"/>
      <c r="BM104" s="369"/>
      <c r="BN104" s="552"/>
      <c r="BO104" s="369"/>
      <c r="BP104" s="369"/>
      <c r="BQ104" s="369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</row>
    <row r="105" spans="1:79" s="81" customFormat="1" ht="15" customHeight="1">
      <c r="A105" s="759" t="s">
        <v>40</v>
      </c>
      <c r="B105" s="758" t="s">
        <v>176</v>
      </c>
      <c r="C105" s="708"/>
      <c r="D105" s="698"/>
      <c r="E105" s="758" t="s">
        <v>177</v>
      </c>
      <c r="F105" s="698"/>
      <c r="G105" s="758" t="s">
        <v>178</v>
      </c>
      <c r="H105" s="698"/>
      <c r="I105" s="758" t="s">
        <v>179</v>
      </c>
      <c r="J105" s="761"/>
      <c r="K105" s="766" t="s">
        <v>157</v>
      </c>
      <c r="L105" s="767"/>
      <c r="M105" s="757" t="s">
        <v>180</v>
      </c>
      <c r="N105" s="698"/>
      <c r="O105" s="758" t="s">
        <v>181</v>
      </c>
      <c r="P105" s="698"/>
      <c r="Q105" s="758" t="s">
        <v>182</v>
      </c>
      <c r="R105" s="698"/>
      <c r="S105" s="758" t="s">
        <v>328</v>
      </c>
      <c r="T105" s="698"/>
      <c r="U105" s="758" t="s">
        <v>9</v>
      </c>
      <c r="V105" s="725"/>
      <c r="W105" s="36"/>
      <c r="X105" s="759" t="s">
        <v>40</v>
      </c>
      <c r="Y105" s="697" t="s">
        <v>176</v>
      </c>
      <c r="Z105" s="708"/>
      <c r="AA105" s="698"/>
      <c r="AB105" s="697" t="s">
        <v>177</v>
      </c>
      <c r="AC105" s="698"/>
      <c r="AD105" s="697" t="s">
        <v>178</v>
      </c>
      <c r="AE105" s="698"/>
      <c r="AF105" s="697" t="s">
        <v>179</v>
      </c>
      <c r="AG105" s="761"/>
      <c r="AH105" s="765" t="s">
        <v>157</v>
      </c>
      <c r="AI105" s="763"/>
      <c r="AJ105" s="757" t="s">
        <v>180</v>
      </c>
      <c r="AK105" s="698"/>
      <c r="AL105" s="697" t="s">
        <v>181</v>
      </c>
      <c r="AM105" s="698"/>
      <c r="AN105" s="697" t="s">
        <v>182</v>
      </c>
      <c r="AO105" s="698"/>
      <c r="AP105" s="697" t="s">
        <v>328</v>
      </c>
      <c r="AQ105" s="698"/>
      <c r="AR105" s="697" t="s">
        <v>9</v>
      </c>
      <c r="AS105" s="725"/>
      <c r="AT105" s="36"/>
      <c r="AU105" s="683" t="s">
        <v>159</v>
      </c>
      <c r="AV105" s="688" t="s">
        <v>382</v>
      </c>
      <c r="AW105" s="688"/>
      <c r="AX105" s="688"/>
      <c r="AY105" s="688"/>
      <c r="AZ105" s="688"/>
      <c r="BA105" s="688"/>
      <c r="BB105" s="688"/>
      <c r="BC105" s="688"/>
      <c r="BD105" s="688"/>
      <c r="BE105" s="688"/>
      <c r="BF105" s="729" t="s">
        <v>11</v>
      </c>
      <c r="BG105" s="729"/>
      <c r="BH105" s="729"/>
      <c r="BI105" s="745" t="s">
        <v>12</v>
      </c>
      <c r="BJ105" s="36"/>
      <c r="BK105" s="683" t="s">
        <v>175</v>
      </c>
      <c r="BL105" s="659" t="s">
        <v>169</v>
      </c>
      <c r="BM105" s="660"/>
      <c r="BN105" s="660"/>
      <c r="BO105" s="660"/>
      <c r="BP105" s="660"/>
      <c r="BQ105" s="745" t="s">
        <v>213</v>
      </c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</row>
    <row r="106" spans="1:79" s="81" customFormat="1" ht="33" customHeight="1">
      <c r="A106" s="760"/>
      <c r="B106" s="182" t="s">
        <v>14</v>
      </c>
      <c r="C106" s="306"/>
      <c r="D106" s="182" t="s">
        <v>15</v>
      </c>
      <c r="E106" s="182" t="s">
        <v>14</v>
      </c>
      <c r="F106" s="182" t="s">
        <v>15</v>
      </c>
      <c r="G106" s="182" t="s">
        <v>14</v>
      </c>
      <c r="H106" s="182" t="s">
        <v>15</v>
      </c>
      <c r="I106" s="182" t="s">
        <v>14</v>
      </c>
      <c r="J106" s="377" t="s">
        <v>15</v>
      </c>
      <c r="K106" s="182" t="s">
        <v>14</v>
      </c>
      <c r="L106" s="377" t="s">
        <v>15</v>
      </c>
      <c r="M106" s="257" t="s">
        <v>14</v>
      </c>
      <c r="N106" s="182" t="s">
        <v>15</v>
      </c>
      <c r="O106" s="182" t="s">
        <v>14</v>
      </c>
      <c r="P106" s="182" t="s">
        <v>15</v>
      </c>
      <c r="Q106" s="182" t="s">
        <v>14</v>
      </c>
      <c r="R106" s="182" t="s">
        <v>15</v>
      </c>
      <c r="S106" s="182" t="s">
        <v>14</v>
      </c>
      <c r="T106" s="182" t="s">
        <v>15</v>
      </c>
      <c r="U106" s="182" t="s">
        <v>14</v>
      </c>
      <c r="V106" s="183" t="s">
        <v>15</v>
      </c>
      <c r="W106" s="36"/>
      <c r="X106" s="760"/>
      <c r="Y106" s="182" t="s">
        <v>14</v>
      </c>
      <c r="Z106" s="306"/>
      <c r="AA106" s="182" t="s">
        <v>15</v>
      </c>
      <c r="AB106" s="182" t="s">
        <v>14</v>
      </c>
      <c r="AC106" s="182" t="s">
        <v>15</v>
      </c>
      <c r="AD106" s="182" t="s">
        <v>14</v>
      </c>
      <c r="AE106" s="182" t="s">
        <v>15</v>
      </c>
      <c r="AF106" s="182" t="s">
        <v>14</v>
      </c>
      <c r="AG106" s="377" t="s">
        <v>15</v>
      </c>
      <c r="AH106" s="182" t="s">
        <v>14</v>
      </c>
      <c r="AI106" s="377" t="s">
        <v>15</v>
      </c>
      <c r="AJ106" s="257" t="s">
        <v>14</v>
      </c>
      <c r="AK106" s="182" t="s">
        <v>15</v>
      </c>
      <c r="AL106" s="182" t="s">
        <v>14</v>
      </c>
      <c r="AM106" s="182" t="s">
        <v>15</v>
      </c>
      <c r="AN106" s="182" t="s">
        <v>14</v>
      </c>
      <c r="AO106" s="182" t="s">
        <v>15</v>
      </c>
      <c r="AP106" s="182" t="s">
        <v>14</v>
      </c>
      <c r="AQ106" s="182" t="s">
        <v>15</v>
      </c>
      <c r="AR106" s="182" t="s">
        <v>14</v>
      </c>
      <c r="AS106" s="183" t="s">
        <v>15</v>
      </c>
      <c r="AT106" s="36"/>
      <c r="AU106" s="755"/>
      <c r="AV106" s="487" t="s">
        <v>156</v>
      </c>
      <c r="AW106" s="487" t="s">
        <v>161</v>
      </c>
      <c r="AX106" s="487" t="s">
        <v>162</v>
      </c>
      <c r="AY106" s="487" t="s">
        <v>163</v>
      </c>
      <c r="AZ106" s="487" t="s">
        <v>164</v>
      </c>
      <c r="BA106" s="487" t="s">
        <v>165</v>
      </c>
      <c r="BB106" s="487" t="s">
        <v>166</v>
      </c>
      <c r="BC106" s="487" t="s">
        <v>167</v>
      </c>
      <c r="BD106" s="487" t="s">
        <v>168</v>
      </c>
      <c r="BE106" s="487" t="s">
        <v>384</v>
      </c>
      <c r="BF106" s="487" t="s">
        <v>335</v>
      </c>
      <c r="BG106" s="487" t="s">
        <v>336</v>
      </c>
      <c r="BH106" s="555" t="s">
        <v>383</v>
      </c>
      <c r="BI106" s="671"/>
      <c r="BJ106" s="36"/>
      <c r="BK106" s="755"/>
      <c r="BL106" s="43" t="s">
        <v>227</v>
      </c>
      <c r="BM106" s="43" t="s">
        <v>380</v>
      </c>
      <c r="BN106" s="43" t="s">
        <v>379</v>
      </c>
      <c r="BO106" s="43" t="s">
        <v>170</v>
      </c>
      <c r="BP106" s="376" t="s">
        <v>381</v>
      </c>
      <c r="BQ106" s="671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</row>
    <row r="107" spans="1:79" s="36" customFormat="1" ht="14.25" customHeight="1">
      <c r="A107" s="249" t="s">
        <v>27</v>
      </c>
      <c r="B107" s="46"/>
      <c r="C107" s="46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154"/>
      <c r="X107" s="247" t="s">
        <v>27</v>
      </c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154"/>
      <c r="AU107" s="247" t="s">
        <v>27</v>
      </c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154"/>
      <c r="BK107" s="247" t="s">
        <v>27</v>
      </c>
      <c r="BL107" s="47"/>
      <c r="BM107" s="47"/>
      <c r="BN107" s="47"/>
      <c r="BO107" s="47"/>
      <c r="BP107" s="47"/>
      <c r="BQ107" s="154"/>
    </row>
    <row r="108" spans="1:79" s="36" customFormat="1" ht="14.25" customHeight="1">
      <c r="A108" s="246" t="s">
        <v>97</v>
      </c>
      <c r="B108" s="47">
        <v>271</v>
      </c>
      <c r="C108" s="47"/>
      <c r="D108" s="47">
        <v>90</v>
      </c>
      <c r="E108" s="47">
        <v>80</v>
      </c>
      <c r="F108" s="47">
        <v>39</v>
      </c>
      <c r="G108" s="47">
        <v>0</v>
      </c>
      <c r="H108" s="47">
        <v>0</v>
      </c>
      <c r="I108" s="47">
        <v>39</v>
      </c>
      <c r="J108" s="47">
        <v>11</v>
      </c>
      <c r="K108" s="47">
        <v>27</v>
      </c>
      <c r="L108" s="47">
        <v>5</v>
      </c>
      <c r="M108" s="47">
        <v>65</v>
      </c>
      <c r="N108" s="47">
        <v>28</v>
      </c>
      <c r="O108" s="47">
        <v>0</v>
      </c>
      <c r="P108" s="47">
        <v>0</v>
      </c>
      <c r="Q108" s="47">
        <v>15</v>
      </c>
      <c r="R108" s="47">
        <v>4</v>
      </c>
      <c r="S108" s="47"/>
      <c r="T108" s="47"/>
      <c r="U108" s="47">
        <f>+B108+E108+G108+I108+K108+M108+O108+Q108+S108</f>
        <v>497</v>
      </c>
      <c r="V108" s="154">
        <f t="shared" ref="V108:V112" si="162">+D108+F108+H108+J108+L108+N108+P108+R108+T108</f>
        <v>177</v>
      </c>
      <c r="X108" s="246" t="s">
        <v>97</v>
      </c>
      <c r="Y108" s="47">
        <v>48</v>
      </c>
      <c r="Z108" s="47"/>
      <c r="AA108" s="47">
        <v>16</v>
      </c>
      <c r="AB108" s="47">
        <v>5</v>
      </c>
      <c r="AC108" s="47">
        <v>1</v>
      </c>
      <c r="AD108" s="47">
        <v>0</v>
      </c>
      <c r="AE108" s="47">
        <v>0</v>
      </c>
      <c r="AF108" s="47">
        <v>6</v>
      </c>
      <c r="AG108" s="47">
        <v>2</v>
      </c>
      <c r="AH108" s="47">
        <v>0</v>
      </c>
      <c r="AI108" s="47">
        <v>0</v>
      </c>
      <c r="AJ108" s="47">
        <v>16</v>
      </c>
      <c r="AK108" s="47">
        <v>5</v>
      </c>
      <c r="AL108" s="47">
        <v>0</v>
      </c>
      <c r="AM108" s="47">
        <v>0</v>
      </c>
      <c r="AN108" s="47">
        <v>3</v>
      </c>
      <c r="AO108" s="47">
        <v>0</v>
      </c>
      <c r="AP108" s="47"/>
      <c r="AQ108" s="47"/>
      <c r="AR108" s="47">
        <f>+Y108+AB108+AD108+AF108+AH108+AJ108+AL108+AN108+AP108</f>
        <v>78</v>
      </c>
      <c r="AS108" s="154">
        <f t="shared" ref="AS108:AS112" si="163">+AA108+AC108+AE108+AG108+AI108+AK108+AM108+AO108+AQ108</f>
        <v>24</v>
      </c>
      <c r="AU108" s="246" t="s">
        <v>97</v>
      </c>
      <c r="AV108" s="47">
        <v>6</v>
      </c>
      <c r="AW108" s="47">
        <v>2</v>
      </c>
      <c r="AX108" s="47"/>
      <c r="AY108" s="47">
        <v>1</v>
      </c>
      <c r="AZ108" s="47">
        <v>1</v>
      </c>
      <c r="BA108" s="47">
        <v>1</v>
      </c>
      <c r="BB108" s="47"/>
      <c r="BC108" s="47">
        <v>1</v>
      </c>
      <c r="BD108" s="47"/>
      <c r="BE108" s="47">
        <f t="shared" ref="BE108:BE141" si="164">SUM(AV108:BD108)</f>
        <v>12</v>
      </c>
      <c r="BF108" s="47">
        <v>6</v>
      </c>
      <c r="BG108" s="47">
        <v>4</v>
      </c>
      <c r="BH108" s="47">
        <f t="shared" ref="BH108:BH141" si="165">SUM(BF108:BG108)</f>
        <v>10</v>
      </c>
      <c r="BI108" s="154">
        <v>2</v>
      </c>
      <c r="BK108" s="246" t="s">
        <v>97</v>
      </c>
      <c r="BL108" s="47">
        <v>6</v>
      </c>
      <c r="BM108" s="47">
        <v>4</v>
      </c>
      <c r="BN108" s="47">
        <v>0</v>
      </c>
      <c r="BO108" s="47">
        <v>5</v>
      </c>
      <c r="BP108" s="47">
        <f>+BL108+BM108+BN108+BO108</f>
        <v>15</v>
      </c>
      <c r="BQ108" s="154">
        <v>8</v>
      </c>
    </row>
    <row r="109" spans="1:79" s="36" customFormat="1" ht="14.25" customHeight="1">
      <c r="A109" s="246" t="s">
        <v>98</v>
      </c>
      <c r="B109" s="47">
        <v>738</v>
      </c>
      <c r="C109" s="47"/>
      <c r="D109" s="47">
        <v>353</v>
      </c>
      <c r="E109" s="47">
        <v>240</v>
      </c>
      <c r="F109" s="47">
        <v>175</v>
      </c>
      <c r="G109" s="47">
        <v>0</v>
      </c>
      <c r="H109" s="47">
        <v>0</v>
      </c>
      <c r="I109" s="47">
        <v>0</v>
      </c>
      <c r="J109" s="47">
        <v>0</v>
      </c>
      <c r="K109" s="47">
        <v>472</v>
      </c>
      <c r="L109" s="47">
        <v>146</v>
      </c>
      <c r="M109" s="47">
        <v>305</v>
      </c>
      <c r="N109" s="47">
        <v>211</v>
      </c>
      <c r="O109" s="47">
        <v>106</v>
      </c>
      <c r="P109" s="47">
        <v>12</v>
      </c>
      <c r="Q109" s="47">
        <v>404</v>
      </c>
      <c r="R109" s="47">
        <v>172</v>
      </c>
      <c r="S109" s="47"/>
      <c r="T109" s="47"/>
      <c r="U109" s="47">
        <f>+B109+E109+G109+I109+K109+M109+O109+Q109+S109</f>
        <v>2265</v>
      </c>
      <c r="V109" s="154">
        <f t="shared" si="162"/>
        <v>1069</v>
      </c>
      <c r="X109" s="246" t="s">
        <v>98</v>
      </c>
      <c r="Y109" s="47">
        <v>85</v>
      </c>
      <c r="Z109" s="47"/>
      <c r="AA109" s="47">
        <v>39</v>
      </c>
      <c r="AB109" s="47">
        <v>7</v>
      </c>
      <c r="AC109" s="47">
        <v>5</v>
      </c>
      <c r="AD109" s="47">
        <v>0</v>
      </c>
      <c r="AE109" s="47">
        <v>0</v>
      </c>
      <c r="AF109" s="47">
        <v>0</v>
      </c>
      <c r="AG109" s="47">
        <v>0</v>
      </c>
      <c r="AH109" s="47">
        <v>30</v>
      </c>
      <c r="AI109" s="47">
        <v>10</v>
      </c>
      <c r="AJ109" s="47">
        <v>78</v>
      </c>
      <c r="AK109" s="47">
        <v>54</v>
      </c>
      <c r="AL109" s="47">
        <v>23</v>
      </c>
      <c r="AM109" s="47">
        <v>0</v>
      </c>
      <c r="AN109" s="47">
        <v>85</v>
      </c>
      <c r="AO109" s="47">
        <v>38</v>
      </c>
      <c r="AP109" s="47"/>
      <c r="AQ109" s="47"/>
      <c r="AR109" s="47">
        <f>+Y109+AB109+AD109+AF109+AH109+AJ109+AL109+AN109+AP109</f>
        <v>308</v>
      </c>
      <c r="AS109" s="154">
        <f t="shared" si="163"/>
        <v>146</v>
      </c>
      <c r="AU109" s="246" t="s">
        <v>98</v>
      </c>
      <c r="AV109" s="47">
        <v>14</v>
      </c>
      <c r="AW109" s="47">
        <v>4</v>
      </c>
      <c r="AX109" s="47"/>
      <c r="AY109" s="47"/>
      <c r="AZ109" s="47">
        <v>9</v>
      </c>
      <c r="BA109" s="47">
        <v>5</v>
      </c>
      <c r="BB109" s="47">
        <v>3</v>
      </c>
      <c r="BC109" s="47">
        <v>7</v>
      </c>
      <c r="BD109" s="47"/>
      <c r="BE109" s="47">
        <f t="shared" si="164"/>
        <v>42</v>
      </c>
      <c r="BF109" s="47">
        <v>30</v>
      </c>
      <c r="BG109" s="47">
        <v>12</v>
      </c>
      <c r="BH109" s="47">
        <f t="shared" si="165"/>
        <v>42</v>
      </c>
      <c r="BI109" s="154">
        <v>2</v>
      </c>
      <c r="BK109" s="246" t="s">
        <v>98</v>
      </c>
      <c r="BL109" s="47">
        <v>74</v>
      </c>
      <c r="BM109" s="47">
        <v>5</v>
      </c>
      <c r="BN109" s="47">
        <v>0</v>
      </c>
      <c r="BO109" s="47">
        <v>11</v>
      </c>
      <c r="BP109" s="47">
        <f t="shared" ref="BP109:BP141" si="166">+BL109+BM109+BN109+BO109</f>
        <v>90</v>
      </c>
      <c r="BQ109" s="154">
        <v>49</v>
      </c>
    </row>
    <row r="110" spans="1:79" s="36" customFormat="1" ht="14.25" customHeight="1">
      <c r="A110" s="246" t="s">
        <v>100</v>
      </c>
      <c r="B110" s="47">
        <v>366</v>
      </c>
      <c r="C110" s="47"/>
      <c r="D110" s="47">
        <v>143</v>
      </c>
      <c r="E110" s="47">
        <v>139</v>
      </c>
      <c r="F110" s="47">
        <v>95</v>
      </c>
      <c r="G110" s="47">
        <v>0</v>
      </c>
      <c r="H110" s="47">
        <v>0</v>
      </c>
      <c r="I110" s="47">
        <v>0</v>
      </c>
      <c r="J110" s="47">
        <v>0</v>
      </c>
      <c r="K110" s="47">
        <v>117</v>
      </c>
      <c r="L110" s="47">
        <v>22</v>
      </c>
      <c r="M110" s="47">
        <v>104</v>
      </c>
      <c r="N110" s="47">
        <v>51</v>
      </c>
      <c r="O110" s="47">
        <v>0</v>
      </c>
      <c r="P110" s="47">
        <v>0</v>
      </c>
      <c r="Q110" s="47">
        <v>37</v>
      </c>
      <c r="R110" s="47">
        <v>9</v>
      </c>
      <c r="S110" s="47"/>
      <c r="T110" s="47"/>
      <c r="U110" s="47">
        <f>+B110+E110+G110+I110+K110+M110+O110+Q110+S110</f>
        <v>763</v>
      </c>
      <c r="V110" s="154">
        <f t="shared" si="162"/>
        <v>320</v>
      </c>
      <c r="X110" s="246" t="s">
        <v>100</v>
      </c>
      <c r="Y110" s="47">
        <v>63</v>
      </c>
      <c r="Z110" s="47"/>
      <c r="AA110" s="47">
        <v>28</v>
      </c>
      <c r="AB110" s="47">
        <v>4</v>
      </c>
      <c r="AC110" s="47">
        <v>2</v>
      </c>
      <c r="AD110" s="47">
        <v>0</v>
      </c>
      <c r="AE110" s="47">
        <v>0</v>
      </c>
      <c r="AF110" s="47">
        <v>0</v>
      </c>
      <c r="AG110" s="47">
        <v>0</v>
      </c>
      <c r="AH110" s="47">
        <v>9</v>
      </c>
      <c r="AI110" s="47">
        <v>3</v>
      </c>
      <c r="AJ110" s="47">
        <v>2</v>
      </c>
      <c r="AK110" s="47">
        <v>1</v>
      </c>
      <c r="AL110" s="47">
        <v>0</v>
      </c>
      <c r="AM110" s="47">
        <v>0</v>
      </c>
      <c r="AN110" s="47">
        <v>5</v>
      </c>
      <c r="AO110" s="47">
        <v>0</v>
      </c>
      <c r="AP110" s="47"/>
      <c r="AQ110" s="47"/>
      <c r="AR110" s="47">
        <f>+Y110+AB110+AD110+AF110+AH110+AJ110+AL110+AN110+AP110</f>
        <v>83</v>
      </c>
      <c r="AS110" s="154">
        <f t="shared" si="163"/>
        <v>34</v>
      </c>
      <c r="AU110" s="246" t="s">
        <v>100</v>
      </c>
      <c r="AV110" s="47">
        <v>10</v>
      </c>
      <c r="AW110" s="47">
        <v>2</v>
      </c>
      <c r="AX110" s="47"/>
      <c r="AY110" s="47"/>
      <c r="AZ110" s="47">
        <v>2</v>
      </c>
      <c r="BA110" s="47">
        <v>2</v>
      </c>
      <c r="BB110" s="47"/>
      <c r="BC110" s="47">
        <v>1</v>
      </c>
      <c r="BD110" s="47"/>
      <c r="BE110" s="47">
        <f t="shared" si="164"/>
        <v>17</v>
      </c>
      <c r="BF110" s="47">
        <v>12</v>
      </c>
      <c r="BG110" s="47">
        <v>1</v>
      </c>
      <c r="BH110" s="47">
        <f t="shared" si="165"/>
        <v>13</v>
      </c>
      <c r="BI110" s="154">
        <v>2</v>
      </c>
      <c r="BK110" s="246" t="s">
        <v>100</v>
      </c>
      <c r="BL110" s="47">
        <v>22</v>
      </c>
      <c r="BM110" s="47">
        <v>3</v>
      </c>
      <c r="BN110" s="47">
        <v>0</v>
      </c>
      <c r="BO110" s="47">
        <v>16</v>
      </c>
      <c r="BP110" s="47">
        <f t="shared" si="166"/>
        <v>41</v>
      </c>
      <c r="BQ110" s="154">
        <v>12</v>
      </c>
    </row>
    <row r="111" spans="1:79" s="36" customFormat="1" ht="14.25" customHeight="1">
      <c r="A111" s="246" t="s">
        <v>101</v>
      </c>
      <c r="B111" s="47">
        <v>93</v>
      </c>
      <c r="C111" s="47"/>
      <c r="D111" s="47">
        <v>35</v>
      </c>
      <c r="E111" s="47">
        <v>29</v>
      </c>
      <c r="F111" s="47">
        <v>12</v>
      </c>
      <c r="G111" s="47">
        <v>0</v>
      </c>
      <c r="H111" s="47">
        <v>0</v>
      </c>
      <c r="I111" s="47">
        <v>8</v>
      </c>
      <c r="J111" s="47">
        <v>1</v>
      </c>
      <c r="K111" s="47">
        <v>0</v>
      </c>
      <c r="L111" s="47">
        <v>0</v>
      </c>
      <c r="M111" s="47">
        <v>26</v>
      </c>
      <c r="N111" s="47">
        <v>12</v>
      </c>
      <c r="O111" s="47">
        <v>0</v>
      </c>
      <c r="P111" s="47">
        <v>0</v>
      </c>
      <c r="Q111" s="47">
        <v>17</v>
      </c>
      <c r="R111" s="47">
        <v>7</v>
      </c>
      <c r="S111" s="47"/>
      <c r="T111" s="47"/>
      <c r="U111" s="47">
        <f>+B111+E111+G111+I111+K111+M111+O111+Q111+S111</f>
        <v>173</v>
      </c>
      <c r="V111" s="154">
        <f t="shared" si="162"/>
        <v>67</v>
      </c>
      <c r="X111" s="246" t="s">
        <v>101</v>
      </c>
      <c r="Y111" s="47">
        <v>0</v>
      </c>
      <c r="Z111" s="47"/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v>0</v>
      </c>
      <c r="AI111" s="47">
        <v>0</v>
      </c>
      <c r="AJ111" s="47">
        <v>0</v>
      </c>
      <c r="AK111" s="47">
        <v>0</v>
      </c>
      <c r="AL111" s="47">
        <v>0</v>
      </c>
      <c r="AM111" s="47">
        <v>0</v>
      </c>
      <c r="AN111" s="47">
        <v>0</v>
      </c>
      <c r="AO111" s="47">
        <v>0</v>
      </c>
      <c r="AP111" s="47"/>
      <c r="AQ111" s="47"/>
      <c r="AR111" s="47">
        <f>+Y111+AB111+AD111+AF111+AH111+AJ111+AL111+AN111+AP111</f>
        <v>0</v>
      </c>
      <c r="AS111" s="154">
        <f t="shared" si="163"/>
        <v>0</v>
      </c>
      <c r="AU111" s="246" t="s">
        <v>101</v>
      </c>
      <c r="AV111" s="47">
        <v>2</v>
      </c>
      <c r="AW111" s="47">
        <v>1</v>
      </c>
      <c r="AX111" s="47"/>
      <c r="AY111" s="47">
        <v>1</v>
      </c>
      <c r="AZ111" s="47"/>
      <c r="BA111" s="47">
        <v>1</v>
      </c>
      <c r="BB111" s="47"/>
      <c r="BC111" s="47">
        <v>1</v>
      </c>
      <c r="BD111" s="47"/>
      <c r="BE111" s="47">
        <f t="shared" si="164"/>
        <v>6</v>
      </c>
      <c r="BF111" s="47">
        <v>3</v>
      </c>
      <c r="BG111" s="47">
        <v>1</v>
      </c>
      <c r="BH111" s="47">
        <f t="shared" si="165"/>
        <v>4</v>
      </c>
      <c r="BI111" s="154">
        <v>1</v>
      </c>
      <c r="BK111" s="246" t="s">
        <v>101</v>
      </c>
      <c r="BL111" s="47">
        <v>6</v>
      </c>
      <c r="BM111" s="47">
        <v>0</v>
      </c>
      <c r="BN111" s="47">
        <v>0</v>
      </c>
      <c r="BO111" s="47">
        <v>6</v>
      </c>
      <c r="BP111" s="47">
        <f t="shared" si="166"/>
        <v>12</v>
      </c>
      <c r="BQ111" s="154">
        <v>1</v>
      </c>
    </row>
    <row r="112" spans="1:79" s="36" customFormat="1" ht="14.25" customHeight="1">
      <c r="A112" s="246" t="s">
        <v>102</v>
      </c>
      <c r="B112" s="47">
        <v>53</v>
      </c>
      <c r="C112" s="47"/>
      <c r="D112" s="47">
        <v>27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19</v>
      </c>
      <c r="L112" s="47">
        <v>10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/>
      <c r="T112" s="47"/>
      <c r="U112" s="47">
        <f>+B112+E112+G112+I112+K112+M112+O112+Q112+S112</f>
        <v>72</v>
      </c>
      <c r="V112" s="154">
        <f t="shared" si="162"/>
        <v>37</v>
      </c>
      <c r="X112" s="246" t="s">
        <v>102</v>
      </c>
      <c r="Y112" s="47">
        <v>1</v>
      </c>
      <c r="Z112" s="47"/>
      <c r="AA112" s="47">
        <v>0</v>
      </c>
      <c r="AB112" s="47">
        <v>0</v>
      </c>
      <c r="AC112" s="47">
        <v>0</v>
      </c>
      <c r="AD112" s="47">
        <v>0</v>
      </c>
      <c r="AE112" s="47">
        <v>0</v>
      </c>
      <c r="AF112" s="47">
        <v>0</v>
      </c>
      <c r="AG112" s="47">
        <v>0</v>
      </c>
      <c r="AH112" s="47">
        <v>1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7">
        <v>0</v>
      </c>
      <c r="AP112" s="47"/>
      <c r="AQ112" s="47"/>
      <c r="AR112" s="47">
        <f>+Y112+AB112+AD112+AF112+AH112+AJ112+AL112+AN112+AP112</f>
        <v>2</v>
      </c>
      <c r="AS112" s="154">
        <f t="shared" si="163"/>
        <v>0</v>
      </c>
      <c r="AU112" s="246" t="s">
        <v>102</v>
      </c>
      <c r="AV112" s="47">
        <v>1</v>
      </c>
      <c r="AW112" s="47"/>
      <c r="AX112" s="47"/>
      <c r="AY112" s="47"/>
      <c r="AZ112" s="47">
        <v>1</v>
      </c>
      <c r="BA112" s="47"/>
      <c r="BB112" s="47"/>
      <c r="BC112" s="47"/>
      <c r="BD112" s="47"/>
      <c r="BE112" s="47">
        <f t="shared" si="164"/>
        <v>2</v>
      </c>
      <c r="BF112" s="47">
        <v>2</v>
      </c>
      <c r="BG112" s="47">
        <v>0</v>
      </c>
      <c r="BH112" s="47">
        <f t="shared" si="165"/>
        <v>2</v>
      </c>
      <c r="BI112" s="154">
        <v>1</v>
      </c>
      <c r="BK112" s="246" t="s">
        <v>102</v>
      </c>
      <c r="BL112" s="47">
        <v>0</v>
      </c>
      <c r="BM112" s="47">
        <v>2</v>
      </c>
      <c r="BN112" s="47">
        <v>0</v>
      </c>
      <c r="BO112" s="47">
        <v>2</v>
      </c>
      <c r="BP112" s="47">
        <f t="shared" si="166"/>
        <v>4</v>
      </c>
      <c r="BQ112" s="154">
        <v>1</v>
      </c>
    </row>
    <row r="113" spans="1:69" s="36" customFormat="1" ht="14.25" customHeight="1">
      <c r="A113" s="247" t="s">
        <v>28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154"/>
      <c r="X113" s="247" t="s">
        <v>28</v>
      </c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154"/>
      <c r="AU113" s="247" t="s">
        <v>28</v>
      </c>
      <c r="AV113" s="47"/>
      <c r="AW113" s="47"/>
      <c r="AX113" s="47"/>
      <c r="AY113" s="47"/>
      <c r="AZ113" s="47"/>
      <c r="BA113" s="47"/>
      <c r="BB113" s="47"/>
      <c r="BC113" s="47"/>
      <c r="BD113" s="47"/>
      <c r="BE113" s="47">
        <f t="shared" si="164"/>
        <v>0</v>
      </c>
      <c r="BF113" s="47"/>
      <c r="BG113" s="47"/>
      <c r="BH113" s="47">
        <f t="shared" si="165"/>
        <v>0</v>
      </c>
      <c r="BI113" s="154"/>
      <c r="BK113" s="247" t="s">
        <v>28</v>
      </c>
      <c r="BL113" s="47"/>
      <c r="BM113" s="47"/>
      <c r="BN113" s="47"/>
      <c r="BO113" s="47"/>
      <c r="BP113" s="47">
        <f t="shared" si="166"/>
        <v>0</v>
      </c>
      <c r="BQ113" s="154"/>
    </row>
    <row r="114" spans="1:69" s="36" customFormat="1" ht="14.25" customHeight="1">
      <c r="A114" s="246" t="s">
        <v>103</v>
      </c>
      <c r="B114" s="47">
        <v>96</v>
      </c>
      <c r="C114" s="47"/>
      <c r="D114" s="47">
        <v>48</v>
      </c>
      <c r="E114" s="47">
        <v>36</v>
      </c>
      <c r="F114" s="47">
        <v>26</v>
      </c>
      <c r="G114" s="47">
        <v>0</v>
      </c>
      <c r="H114" s="47">
        <v>0</v>
      </c>
      <c r="I114" s="47">
        <v>0</v>
      </c>
      <c r="J114" s="47">
        <v>0</v>
      </c>
      <c r="K114" s="47">
        <v>34</v>
      </c>
      <c r="L114" s="47">
        <v>17</v>
      </c>
      <c r="M114" s="47">
        <v>20</v>
      </c>
      <c r="N114" s="47">
        <v>7</v>
      </c>
      <c r="O114" s="47">
        <v>0</v>
      </c>
      <c r="P114" s="47">
        <v>0</v>
      </c>
      <c r="Q114" s="47">
        <v>0</v>
      </c>
      <c r="R114" s="47">
        <v>0</v>
      </c>
      <c r="S114" s="47">
        <v>15</v>
      </c>
      <c r="T114" s="47">
        <v>4</v>
      </c>
      <c r="U114" s="47">
        <f>+B114+E114+G114+I114+K114+M114+O114+Q114+S114</f>
        <v>201</v>
      </c>
      <c r="V114" s="154">
        <f>+D114+F114+H114+J114+L114+N114+P114+R114+T114</f>
        <v>102</v>
      </c>
      <c r="X114" s="246" t="s">
        <v>103</v>
      </c>
      <c r="Y114" s="47">
        <v>6</v>
      </c>
      <c r="Z114" s="47"/>
      <c r="AA114" s="47">
        <v>2</v>
      </c>
      <c r="AB114" s="47">
        <v>0</v>
      </c>
      <c r="AC114" s="47">
        <v>0</v>
      </c>
      <c r="AD114" s="47">
        <v>0</v>
      </c>
      <c r="AE114" s="47">
        <v>0</v>
      </c>
      <c r="AF114" s="47">
        <v>0</v>
      </c>
      <c r="AG114" s="47">
        <v>0</v>
      </c>
      <c r="AH114" s="47">
        <v>1</v>
      </c>
      <c r="AI114" s="47">
        <v>0</v>
      </c>
      <c r="AJ114" s="47">
        <v>4</v>
      </c>
      <c r="AK114" s="47">
        <v>2</v>
      </c>
      <c r="AL114" s="47">
        <v>0</v>
      </c>
      <c r="AM114" s="47">
        <v>0</v>
      </c>
      <c r="AN114" s="47">
        <v>2</v>
      </c>
      <c r="AO114" s="47">
        <v>0</v>
      </c>
      <c r="AP114" s="47"/>
      <c r="AQ114" s="47"/>
      <c r="AR114" s="47">
        <f>+Y114+AB114+AD114+AF114+AH114+AJ114+AL114+AN114+AP114</f>
        <v>13</v>
      </c>
      <c r="AS114" s="154">
        <f>+AA114+AC114+AE114+AG114+AI114+AK114+AM114+AO114+AQ114</f>
        <v>4</v>
      </c>
      <c r="AU114" s="246" t="s">
        <v>103</v>
      </c>
      <c r="AV114" s="47">
        <v>2</v>
      </c>
      <c r="AW114" s="47">
        <v>1</v>
      </c>
      <c r="AX114" s="47"/>
      <c r="AY114" s="47"/>
      <c r="AZ114" s="47">
        <v>1</v>
      </c>
      <c r="BA114" s="47">
        <v>1</v>
      </c>
      <c r="BB114" s="47"/>
      <c r="BC114" s="47"/>
      <c r="BD114" s="47">
        <v>1</v>
      </c>
      <c r="BE114" s="47">
        <f t="shared" si="164"/>
        <v>6</v>
      </c>
      <c r="BF114" s="47">
        <v>5</v>
      </c>
      <c r="BG114" s="47"/>
      <c r="BH114" s="47">
        <f t="shared" si="165"/>
        <v>5</v>
      </c>
      <c r="BI114" s="154">
        <v>1</v>
      </c>
      <c r="BK114" s="246" t="s">
        <v>103</v>
      </c>
      <c r="BL114" s="47">
        <v>4</v>
      </c>
      <c r="BM114" s="47">
        <v>4</v>
      </c>
      <c r="BN114" s="47">
        <v>0</v>
      </c>
      <c r="BO114" s="47">
        <v>4</v>
      </c>
      <c r="BP114" s="47">
        <f t="shared" si="166"/>
        <v>12</v>
      </c>
      <c r="BQ114" s="154">
        <v>1</v>
      </c>
    </row>
    <row r="115" spans="1:69" s="36" customFormat="1" ht="14.25" customHeight="1">
      <c r="A115" s="246" t="s">
        <v>104</v>
      </c>
      <c r="B115" s="47">
        <v>950</v>
      </c>
      <c r="C115" s="47"/>
      <c r="D115" s="47">
        <v>463</v>
      </c>
      <c r="E115" s="47">
        <v>345</v>
      </c>
      <c r="F115" s="47">
        <v>175</v>
      </c>
      <c r="G115" s="47">
        <v>0</v>
      </c>
      <c r="H115" s="47">
        <v>0</v>
      </c>
      <c r="I115" s="47">
        <v>0</v>
      </c>
      <c r="J115" s="47">
        <v>0</v>
      </c>
      <c r="K115" s="47">
        <v>242</v>
      </c>
      <c r="L115" s="47">
        <v>69</v>
      </c>
      <c r="M115" s="47">
        <v>199</v>
      </c>
      <c r="N115" s="47">
        <v>87</v>
      </c>
      <c r="O115" s="47">
        <v>33</v>
      </c>
      <c r="P115" s="47">
        <v>11</v>
      </c>
      <c r="Q115" s="47">
        <v>94</v>
      </c>
      <c r="R115" s="47">
        <v>28</v>
      </c>
      <c r="S115" s="47"/>
      <c r="T115" s="47"/>
      <c r="U115" s="47">
        <f>+B115+E115+G115+I115+K115+M115+O115+Q115+S115</f>
        <v>1863</v>
      </c>
      <c r="V115" s="154">
        <f>+D115+F115+H115+J115+L115+N115+P115+R115+T115</f>
        <v>833</v>
      </c>
      <c r="X115" s="246" t="s">
        <v>104</v>
      </c>
      <c r="Y115" s="47">
        <v>74</v>
      </c>
      <c r="Z115" s="47"/>
      <c r="AA115" s="47">
        <v>27</v>
      </c>
      <c r="AB115" s="47">
        <v>0</v>
      </c>
      <c r="AC115" s="47">
        <v>0</v>
      </c>
      <c r="AD115" s="47">
        <v>0</v>
      </c>
      <c r="AE115" s="47">
        <v>0</v>
      </c>
      <c r="AF115" s="47">
        <v>0</v>
      </c>
      <c r="AG115" s="47">
        <v>0</v>
      </c>
      <c r="AH115" s="47">
        <v>6</v>
      </c>
      <c r="AI115" s="47">
        <v>0</v>
      </c>
      <c r="AJ115" s="47">
        <v>9</v>
      </c>
      <c r="AK115" s="47">
        <v>2</v>
      </c>
      <c r="AL115" s="47">
        <v>3</v>
      </c>
      <c r="AM115" s="47">
        <v>1</v>
      </c>
      <c r="AN115" s="47">
        <v>13</v>
      </c>
      <c r="AO115" s="47">
        <v>4</v>
      </c>
      <c r="AP115" s="47"/>
      <c r="AQ115" s="47"/>
      <c r="AR115" s="47">
        <f>+Y115+AB115+AD115+AF115+AH115+AJ115+AL115+AN115+AP115</f>
        <v>105</v>
      </c>
      <c r="AS115" s="154">
        <f>+AA115+AC115+AE115+AG115+AI115+AK115+AM115+AO115+AQ115</f>
        <v>34</v>
      </c>
      <c r="AU115" s="246" t="s">
        <v>104</v>
      </c>
      <c r="AV115" s="47">
        <v>19</v>
      </c>
      <c r="AW115" s="47">
        <v>7</v>
      </c>
      <c r="AX115" s="47"/>
      <c r="AY115" s="47"/>
      <c r="AZ115" s="47">
        <v>6</v>
      </c>
      <c r="BA115" s="47">
        <v>5</v>
      </c>
      <c r="BB115" s="47">
        <v>1</v>
      </c>
      <c r="BC115" s="47">
        <v>3</v>
      </c>
      <c r="BD115" s="47"/>
      <c r="BE115" s="47">
        <f t="shared" si="164"/>
        <v>41</v>
      </c>
      <c r="BF115" s="47">
        <f>30+16</f>
        <v>46</v>
      </c>
      <c r="BG115" s="47">
        <v>3</v>
      </c>
      <c r="BH115" s="47">
        <f t="shared" si="165"/>
        <v>49</v>
      </c>
      <c r="BI115" s="154">
        <v>3</v>
      </c>
      <c r="BK115" s="246" t="s">
        <v>104</v>
      </c>
      <c r="BL115" s="47">
        <v>22</v>
      </c>
      <c r="BM115" s="47">
        <v>15</v>
      </c>
      <c r="BN115" s="47">
        <v>0</v>
      </c>
      <c r="BO115" s="47">
        <v>44</v>
      </c>
      <c r="BP115" s="47">
        <f t="shared" si="166"/>
        <v>81</v>
      </c>
      <c r="BQ115" s="154">
        <v>19</v>
      </c>
    </row>
    <row r="116" spans="1:69" s="36" customFormat="1" ht="14.25" customHeight="1">
      <c r="A116" s="247" t="s">
        <v>29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154"/>
      <c r="X116" s="247" t="s">
        <v>29</v>
      </c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154"/>
      <c r="AU116" s="247" t="s">
        <v>29</v>
      </c>
      <c r="AV116" s="47"/>
      <c r="AW116" s="47"/>
      <c r="AX116" s="47"/>
      <c r="AY116" s="47"/>
      <c r="AZ116" s="47"/>
      <c r="BA116" s="47"/>
      <c r="BB116" s="47"/>
      <c r="BC116" s="47"/>
      <c r="BD116" s="47"/>
      <c r="BE116" s="47">
        <f t="shared" si="164"/>
        <v>0</v>
      </c>
      <c r="BF116" s="47"/>
      <c r="BG116" s="47"/>
      <c r="BH116" s="47">
        <f t="shared" si="165"/>
        <v>0</v>
      </c>
      <c r="BI116" s="154"/>
      <c r="BK116" s="247" t="s">
        <v>29</v>
      </c>
      <c r="BL116" s="47"/>
      <c r="BM116" s="47"/>
      <c r="BN116" s="47"/>
      <c r="BO116" s="47"/>
      <c r="BP116" s="47">
        <f t="shared" si="166"/>
        <v>0</v>
      </c>
      <c r="BQ116" s="154"/>
    </row>
    <row r="117" spans="1:69" s="36" customFormat="1" ht="14.25" customHeight="1">
      <c r="A117" s="246" t="s">
        <v>105</v>
      </c>
      <c r="B117" s="47">
        <v>309</v>
      </c>
      <c r="C117" s="47"/>
      <c r="D117" s="47">
        <v>127</v>
      </c>
      <c r="E117" s="47">
        <v>137</v>
      </c>
      <c r="F117" s="47">
        <v>67</v>
      </c>
      <c r="G117" s="47">
        <v>0</v>
      </c>
      <c r="H117" s="47">
        <v>0</v>
      </c>
      <c r="I117" s="47">
        <v>0</v>
      </c>
      <c r="J117" s="47">
        <v>0</v>
      </c>
      <c r="K117" s="47">
        <v>113</v>
      </c>
      <c r="L117" s="47">
        <v>41</v>
      </c>
      <c r="M117" s="47">
        <v>154</v>
      </c>
      <c r="N117" s="47">
        <v>70</v>
      </c>
      <c r="O117" s="47">
        <v>3</v>
      </c>
      <c r="P117" s="47">
        <v>0</v>
      </c>
      <c r="Q117" s="47">
        <v>44</v>
      </c>
      <c r="R117" s="47">
        <v>8</v>
      </c>
      <c r="S117" s="47"/>
      <c r="T117" s="47"/>
      <c r="U117" s="47">
        <f t="shared" ref="U117:U141" si="167">+B117+E117+G117+I117+K117+M117+O117+Q117+S117</f>
        <v>760</v>
      </c>
      <c r="V117" s="154">
        <f t="shared" ref="V117:V141" si="168">+D117+F117+H117+J117+L117+N117+P117+R117+T117</f>
        <v>313</v>
      </c>
      <c r="X117" s="246" t="s">
        <v>105</v>
      </c>
      <c r="Y117" s="47">
        <v>0</v>
      </c>
      <c r="Z117" s="47"/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7">
        <v>0</v>
      </c>
      <c r="AG117" s="47">
        <v>0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7">
        <v>0</v>
      </c>
      <c r="AP117" s="47"/>
      <c r="AQ117" s="47"/>
      <c r="AR117" s="47">
        <f t="shared" ref="AR117:AR141" si="169">+Y117+AB117+AD117+AF117+AH117+AJ117+AL117+AN117+AP117</f>
        <v>0</v>
      </c>
      <c r="AS117" s="154">
        <f t="shared" ref="AS117:AS141" si="170">+AA117+AC117+AE117+AG117+AI117+AK117+AM117+AO117+AQ117</f>
        <v>0</v>
      </c>
      <c r="AU117" s="246" t="s">
        <v>105</v>
      </c>
      <c r="AV117" s="47">
        <v>6</v>
      </c>
      <c r="AW117" s="47">
        <v>3</v>
      </c>
      <c r="AX117" s="47"/>
      <c r="AY117" s="47"/>
      <c r="AZ117" s="47">
        <v>2</v>
      </c>
      <c r="BA117" s="47">
        <v>3</v>
      </c>
      <c r="BB117" s="47">
        <v>1</v>
      </c>
      <c r="BC117" s="47">
        <v>1</v>
      </c>
      <c r="BD117" s="47"/>
      <c r="BE117" s="47">
        <f t="shared" si="164"/>
        <v>16</v>
      </c>
      <c r="BF117" s="47">
        <v>13</v>
      </c>
      <c r="BG117" s="47">
        <v>3</v>
      </c>
      <c r="BH117" s="47">
        <f t="shared" si="165"/>
        <v>16</v>
      </c>
      <c r="BI117" s="154">
        <v>2</v>
      </c>
      <c r="BK117" s="246" t="s">
        <v>105</v>
      </c>
      <c r="BL117" s="47">
        <v>26</v>
      </c>
      <c r="BM117" s="47">
        <v>4</v>
      </c>
      <c r="BN117" s="47">
        <v>0</v>
      </c>
      <c r="BO117" s="47">
        <v>6</v>
      </c>
      <c r="BP117" s="47">
        <f t="shared" si="166"/>
        <v>36</v>
      </c>
      <c r="BQ117" s="154">
        <v>6</v>
      </c>
    </row>
    <row r="118" spans="1:69" s="36" customFormat="1" ht="14.25" customHeight="1">
      <c r="A118" s="246" t="s">
        <v>106</v>
      </c>
      <c r="B118" s="47">
        <v>630</v>
      </c>
      <c r="C118" s="47"/>
      <c r="D118" s="47">
        <v>283</v>
      </c>
      <c r="E118" s="47">
        <v>309</v>
      </c>
      <c r="F118" s="47">
        <v>159</v>
      </c>
      <c r="G118" s="47">
        <v>0</v>
      </c>
      <c r="H118" s="47">
        <v>0</v>
      </c>
      <c r="I118" s="47">
        <v>0</v>
      </c>
      <c r="J118" s="47">
        <v>0</v>
      </c>
      <c r="K118" s="47">
        <v>114</v>
      </c>
      <c r="L118" s="47">
        <v>22</v>
      </c>
      <c r="M118" s="47">
        <v>249</v>
      </c>
      <c r="N118" s="47">
        <v>100</v>
      </c>
      <c r="O118" s="47">
        <v>7</v>
      </c>
      <c r="P118" s="47">
        <v>1</v>
      </c>
      <c r="Q118" s="47">
        <v>88</v>
      </c>
      <c r="R118" s="47">
        <v>19</v>
      </c>
      <c r="S118" s="47"/>
      <c r="T118" s="47"/>
      <c r="U118" s="47">
        <f t="shared" si="167"/>
        <v>1397</v>
      </c>
      <c r="V118" s="154">
        <f t="shared" si="168"/>
        <v>584</v>
      </c>
      <c r="X118" s="246" t="s">
        <v>106</v>
      </c>
      <c r="Y118" s="47">
        <v>32</v>
      </c>
      <c r="Z118" s="47"/>
      <c r="AA118" s="47">
        <v>12</v>
      </c>
      <c r="AB118" s="47">
        <v>7</v>
      </c>
      <c r="AC118" s="47">
        <v>2</v>
      </c>
      <c r="AD118" s="47">
        <v>0</v>
      </c>
      <c r="AE118" s="47">
        <v>0</v>
      </c>
      <c r="AF118" s="47">
        <v>0</v>
      </c>
      <c r="AG118" s="47">
        <v>0</v>
      </c>
      <c r="AH118" s="47">
        <v>1</v>
      </c>
      <c r="AI118" s="47">
        <v>1</v>
      </c>
      <c r="AJ118" s="47">
        <v>42</v>
      </c>
      <c r="AK118" s="47">
        <v>18</v>
      </c>
      <c r="AL118" s="47">
        <v>3</v>
      </c>
      <c r="AM118" s="47">
        <v>0</v>
      </c>
      <c r="AN118" s="47">
        <v>23</v>
      </c>
      <c r="AO118" s="47">
        <v>5</v>
      </c>
      <c r="AP118" s="47"/>
      <c r="AQ118" s="47"/>
      <c r="AR118" s="47">
        <f t="shared" si="169"/>
        <v>108</v>
      </c>
      <c r="AS118" s="154">
        <f t="shared" si="170"/>
        <v>38</v>
      </c>
      <c r="AU118" s="246" t="s">
        <v>106</v>
      </c>
      <c r="AV118" s="47">
        <v>11</v>
      </c>
      <c r="AW118" s="47">
        <v>4</v>
      </c>
      <c r="AX118" s="47"/>
      <c r="AY118" s="47"/>
      <c r="AZ118" s="47">
        <v>2</v>
      </c>
      <c r="BA118" s="47">
        <v>3</v>
      </c>
      <c r="BB118" s="47">
        <v>1</v>
      </c>
      <c r="BC118" s="47">
        <v>2</v>
      </c>
      <c r="BD118" s="47"/>
      <c r="BE118" s="47">
        <f t="shared" si="164"/>
        <v>23</v>
      </c>
      <c r="BF118" s="47">
        <v>10</v>
      </c>
      <c r="BG118" s="47">
        <v>11</v>
      </c>
      <c r="BH118" s="47">
        <f t="shared" si="165"/>
        <v>21</v>
      </c>
      <c r="BI118" s="154">
        <v>5</v>
      </c>
      <c r="BK118" s="246" t="s">
        <v>106</v>
      </c>
      <c r="BL118" s="47">
        <v>16</v>
      </c>
      <c r="BM118" s="47">
        <v>13</v>
      </c>
      <c r="BN118" s="47">
        <v>0</v>
      </c>
      <c r="BO118" s="47">
        <v>9</v>
      </c>
      <c r="BP118" s="47">
        <f t="shared" si="166"/>
        <v>38</v>
      </c>
      <c r="BQ118" s="154">
        <v>5</v>
      </c>
    </row>
    <row r="119" spans="1:69" s="36" customFormat="1" ht="14.25" customHeight="1">
      <c r="A119" s="246" t="s">
        <v>107</v>
      </c>
      <c r="B119" s="47">
        <v>535</v>
      </c>
      <c r="C119" s="47"/>
      <c r="D119" s="47">
        <v>277</v>
      </c>
      <c r="E119" s="47">
        <v>281</v>
      </c>
      <c r="F119" s="47">
        <v>182</v>
      </c>
      <c r="G119" s="47">
        <v>0</v>
      </c>
      <c r="H119" s="47">
        <v>0</v>
      </c>
      <c r="I119" s="47">
        <v>0</v>
      </c>
      <c r="J119" s="47">
        <v>0</v>
      </c>
      <c r="K119" s="47">
        <v>419</v>
      </c>
      <c r="L119" s="47">
        <v>154</v>
      </c>
      <c r="M119" s="47">
        <v>320</v>
      </c>
      <c r="N119" s="47">
        <v>221</v>
      </c>
      <c r="O119" s="47">
        <v>67</v>
      </c>
      <c r="P119" s="47">
        <v>23</v>
      </c>
      <c r="Q119" s="47">
        <v>290</v>
      </c>
      <c r="R119" s="47">
        <v>116</v>
      </c>
      <c r="S119" s="47"/>
      <c r="T119" s="47"/>
      <c r="U119" s="47">
        <f t="shared" si="167"/>
        <v>1912</v>
      </c>
      <c r="V119" s="154">
        <f t="shared" si="168"/>
        <v>973</v>
      </c>
      <c r="X119" s="246" t="s">
        <v>107</v>
      </c>
      <c r="Y119" s="47">
        <v>36</v>
      </c>
      <c r="Z119" s="47"/>
      <c r="AA119" s="47">
        <v>23</v>
      </c>
      <c r="AB119" s="47">
        <v>8</v>
      </c>
      <c r="AC119" s="47">
        <v>2</v>
      </c>
      <c r="AD119" s="47">
        <v>0</v>
      </c>
      <c r="AE119" s="47">
        <v>0</v>
      </c>
      <c r="AF119" s="47">
        <v>0</v>
      </c>
      <c r="AG119" s="47">
        <v>0</v>
      </c>
      <c r="AH119" s="47">
        <v>10</v>
      </c>
      <c r="AI119" s="47">
        <v>3</v>
      </c>
      <c r="AJ119" s="47">
        <v>72</v>
      </c>
      <c r="AK119" s="47">
        <v>48</v>
      </c>
      <c r="AL119" s="47">
        <v>3</v>
      </c>
      <c r="AM119" s="47">
        <v>0</v>
      </c>
      <c r="AN119" s="47">
        <v>74</v>
      </c>
      <c r="AO119" s="47">
        <v>30</v>
      </c>
      <c r="AP119" s="47"/>
      <c r="AQ119" s="47"/>
      <c r="AR119" s="47">
        <f t="shared" si="169"/>
        <v>203</v>
      </c>
      <c r="AS119" s="154">
        <f t="shared" si="170"/>
        <v>106</v>
      </c>
      <c r="AU119" s="246" t="s">
        <v>107</v>
      </c>
      <c r="AV119" s="47">
        <v>10</v>
      </c>
      <c r="AW119" s="47">
        <v>4</v>
      </c>
      <c r="AX119" s="47"/>
      <c r="AY119" s="47"/>
      <c r="AZ119" s="47">
        <v>6</v>
      </c>
      <c r="BA119" s="47">
        <v>5</v>
      </c>
      <c r="BB119" s="47">
        <v>2</v>
      </c>
      <c r="BC119" s="47">
        <v>5</v>
      </c>
      <c r="BD119" s="47"/>
      <c r="BE119" s="47">
        <f t="shared" si="164"/>
        <v>32</v>
      </c>
      <c r="BF119" s="47">
        <v>32</v>
      </c>
      <c r="BG119" s="47">
        <v>0</v>
      </c>
      <c r="BH119" s="47">
        <f t="shared" si="165"/>
        <v>32</v>
      </c>
      <c r="BI119" s="154">
        <v>1</v>
      </c>
      <c r="BK119" s="246" t="s">
        <v>107</v>
      </c>
      <c r="BL119" s="47">
        <v>37</v>
      </c>
      <c r="BM119" s="47">
        <v>9</v>
      </c>
      <c r="BN119" s="47">
        <v>0</v>
      </c>
      <c r="BO119" s="47">
        <v>12</v>
      </c>
      <c r="BP119" s="47">
        <f t="shared" si="166"/>
        <v>58</v>
      </c>
      <c r="BQ119" s="154">
        <v>15</v>
      </c>
    </row>
    <row r="120" spans="1:69" s="36" customFormat="1" ht="14.25" customHeight="1">
      <c r="A120" s="246" t="s">
        <v>108</v>
      </c>
      <c r="B120" s="47">
        <v>91</v>
      </c>
      <c r="C120" s="47"/>
      <c r="D120" s="47">
        <v>42</v>
      </c>
      <c r="E120" s="47">
        <v>0</v>
      </c>
      <c r="F120" s="47">
        <v>0</v>
      </c>
      <c r="G120" s="47">
        <v>0</v>
      </c>
      <c r="H120" s="47">
        <v>0</v>
      </c>
      <c r="I120" s="47">
        <v>56</v>
      </c>
      <c r="J120" s="47">
        <v>25</v>
      </c>
      <c r="K120" s="47">
        <v>0</v>
      </c>
      <c r="L120" s="47">
        <v>0</v>
      </c>
      <c r="M120" s="47">
        <v>36</v>
      </c>
      <c r="N120" s="47">
        <v>16</v>
      </c>
      <c r="O120" s="47">
        <v>0</v>
      </c>
      <c r="P120" s="47">
        <v>0</v>
      </c>
      <c r="Q120" s="47">
        <v>0</v>
      </c>
      <c r="R120" s="47">
        <v>0</v>
      </c>
      <c r="S120" s="47"/>
      <c r="T120" s="47"/>
      <c r="U120" s="47">
        <f t="shared" si="167"/>
        <v>183</v>
      </c>
      <c r="V120" s="154">
        <f t="shared" si="168"/>
        <v>83</v>
      </c>
      <c r="X120" s="246" t="s">
        <v>108</v>
      </c>
      <c r="Y120" s="47">
        <v>8</v>
      </c>
      <c r="Z120" s="47"/>
      <c r="AA120" s="47">
        <v>2</v>
      </c>
      <c r="AB120" s="47">
        <v>0</v>
      </c>
      <c r="AC120" s="47">
        <v>0</v>
      </c>
      <c r="AD120" s="47">
        <v>0</v>
      </c>
      <c r="AE120" s="47">
        <v>0</v>
      </c>
      <c r="AF120" s="47">
        <v>1</v>
      </c>
      <c r="AG120" s="47">
        <v>0</v>
      </c>
      <c r="AH120" s="47">
        <v>0</v>
      </c>
      <c r="AI120" s="47">
        <v>0</v>
      </c>
      <c r="AJ120" s="47">
        <v>1</v>
      </c>
      <c r="AK120" s="47">
        <v>1</v>
      </c>
      <c r="AL120" s="47">
        <v>0</v>
      </c>
      <c r="AM120" s="47">
        <v>0</v>
      </c>
      <c r="AN120" s="47">
        <v>0</v>
      </c>
      <c r="AO120" s="47">
        <v>0</v>
      </c>
      <c r="AP120" s="47"/>
      <c r="AQ120" s="47"/>
      <c r="AR120" s="47">
        <f t="shared" si="169"/>
        <v>10</v>
      </c>
      <c r="AS120" s="154">
        <f t="shared" si="170"/>
        <v>3</v>
      </c>
      <c r="AU120" s="246" t="s">
        <v>108</v>
      </c>
      <c r="AV120" s="47">
        <v>2</v>
      </c>
      <c r="AW120" s="47"/>
      <c r="AX120" s="47"/>
      <c r="AY120" s="47">
        <v>1</v>
      </c>
      <c r="AZ120" s="47"/>
      <c r="BA120" s="47">
        <v>1</v>
      </c>
      <c r="BB120" s="47"/>
      <c r="BC120" s="47"/>
      <c r="BD120" s="47"/>
      <c r="BE120" s="47">
        <f t="shared" si="164"/>
        <v>4</v>
      </c>
      <c r="BF120" s="47">
        <v>3</v>
      </c>
      <c r="BG120" s="47">
        <v>1</v>
      </c>
      <c r="BH120" s="47">
        <f t="shared" si="165"/>
        <v>4</v>
      </c>
      <c r="BI120" s="154">
        <v>1</v>
      </c>
      <c r="BK120" s="246" t="s">
        <v>108</v>
      </c>
      <c r="BL120" s="47">
        <v>0</v>
      </c>
      <c r="BM120" s="47">
        <v>2</v>
      </c>
      <c r="BN120" s="47">
        <v>0</v>
      </c>
      <c r="BO120" s="47">
        <v>6</v>
      </c>
      <c r="BP120" s="47">
        <f t="shared" si="166"/>
        <v>8</v>
      </c>
      <c r="BQ120" s="154">
        <v>2</v>
      </c>
    </row>
    <row r="121" spans="1:69" s="36" customFormat="1" ht="14.25" customHeight="1">
      <c r="A121" s="246" t="s">
        <v>109</v>
      </c>
      <c r="B121" s="47">
        <v>471</v>
      </c>
      <c r="C121" s="47"/>
      <c r="D121" s="47">
        <v>227</v>
      </c>
      <c r="E121" s="47">
        <v>268</v>
      </c>
      <c r="F121" s="47">
        <v>176</v>
      </c>
      <c r="G121" s="47">
        <v>128</v>
      </c>
      <c r="H121" s="47">
        <v>35</v>
      </c>
      <c r="I121" s="47">
        <v>0</v>
      </c>
      <c r="J121" s="47">
        <v>0</v>
      </c>
      <c r="K121" s="47">
        <v>0</v>
      </c>
      <c r="L121" s="47">
        <v>0</v>
      </c>
      <c r="M121" s="47">
        <v>146</v>
      </c>
      <c r="N121" s="47">
        <v>91</v>
      </c>
      <c r="O121" s="47">
        <v>18</v>
      </c>
      <c r="P121" s="47">
        <v>4</v>
      </c>
      <c r="Q121" s="47">
        <v>129</v>
      </c>
      <c r="R121" s="47">
        <v>44</v>
      </c>
      <c r="S121" s="47"/>
      <c r="T121" s="47"/>
      <c r="U121" s="47">
        <f t="shared" si="167"/>
        <v>1160</v>
      </c>
      <c r="V121" s="154">
        <f t="shared" si="168"/>
        <v>577</v>
      </c>
      <c r="X121" s="246" t="s">
        <v>109</v>
      </c>
      <c r="Y121" s="47">
        <v>30</v>
      </c>
      <c r="Z121" s="47"/>
      <c r="AA121" s="47">
        <v>14</v>
      </c>
      <c r="AB121" s="47">
        <v>17</v>
      </c>
      <c r="AC121" s="47">
        <v>11</v>
      </c>
      <c r="AD121" s="47">
        <v>2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7</v>
      </c>
      <c r="AK121" s="47">
        <v>5</v>
      </c>
      <c r="AL121" s="47">
        <v>2</v>
      </c>
      <c r="AM121" s="47">
        <v>0</v>
      </c>
      <c r="AN121" s="47">
        <v>16</v>
      </c>
      <c r="AO121" s="47">
        <v>3</v>
      </c>
      <c r="AP121" s="47"/>
      <c r="AQ121" s="47"/>
      <c r="AR121" s="47">
        <f t="shared" si="169"/>
        <v>74</v>
      </c>
      <c r="AS121" s="154">
        <f t="shared" si="170"/>
        <v>33</v>
      </c>
      <c r="AU121" s="246" t="s">
        <v>109</v>
      </c>
      <c r="AV121" s="47">
        <v>8</v>
      </c>
      <c r="AW121" s="47">
        <v>4</v>
      </c>
      <c r="AX121" s="47">
        <v>3</v>
      </c>
      <c r="AY121" s="47"/>
      <c r="AZ121" s="47"/>
      <c r="BA121" s="47">
        <v>2</v>
      </c>
      <c r="BB121" s="47">
        <v>1</v>
      </c>
      <c r="BC121" s="47">
        <v>2</v>
      </c>
      <c r="BD121" s="47"/>
      <c r="BE121" s="47">
        <f t="shared" si="164"/>
        <v>20</v>
      </c>
      <c r="BF121" s="47">
        <v>15</v>
      </c>
      <c r="BG121" s="47">
        <v>0</v>
      </c>
      <c r="BH121" s="47">
        <f t="shared" si="165"/>
        <v>15</v>
      </c>
      <c r="BI121" s="154">
        <v>1</v>
      </c>
      <c r="BK121" s="246" t="s">
        <v>109</v>
      </c>
      <c r="BL121" s="47">
        <v>17</v>
      </c>
      <c r="BM121" s="47">
        <v>5</v>
      </c>
      <c r="BN121" s="47">
        <v>0</v>
      </c>
      <c r="BO121" s="47">
        <v>8</v>
      </c>
      <c r="BP121" s="47">
        <f t="shared" si="166"/>
        <v>30</v>
      </c>
      <c r="BQ121" s="154">
        <v>6</v>
      </c>
    </row>
    <row r="122" spans="1:69" s="36" customFormat="1" ht="14.25" customHeight="1">
      <c r="A122" s="247" t="s">
        <v>30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>
        <f t="shared" si="167"/>
        <v>0</v>
      </c>
      <c r="V122" s="154">
        <f t="shared" si="168"/>
        <v>0</v>
      </c>
      <c r="X122" s="247" t="s">
        <v>30</v>
      </c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>
        <f t="shared" si="169"/>
        <v>0</v>
      </c>
      <c r="AS122" s="154">
        <f t="shared" si="170"/>
        <v>0</v>
      </c>
      <c r="AU122" s="247" t="s">
        <v>30</v>
      </c>
      <c r="AV122" s="47"/>
      <c r="AW122" s="47"/>
      <c r="AX122" s="47"/>
      <c r="AY122" s="47"/>
      <c r="AZ122" s="47"/>
      <c r="BA122" s="47"/>
      <c r="BB122" s="47"/>
      <c r="BC122" s="47"/>
      <c r="BD122" s="47"/>
      <c r="BE122" s="47">
        <f t="shared" si="164"/>
        <v>0</v>
      </c>
      <c r="BF122" s="47"/>
      <c r="BG122" s="47"/>
      <c r="BH122" s="47">
        <f t="shared" si="165"/>
        <v>0</v>
      </c>
      <c r="BI122" s="154"/>
      <c r="BK122" s="247" t="s">
        <v>30</v>
      </c>
      <c r="BL122" s="47"/>
      <c r="BM122" s="47"/>
      <c r="BN122" s="47"/>
      <c r="BO122" s="47"/>
      <c r="BP122" s="47">
        <f t="shared" si="166"/>
        <v>0</v>
      </c>
      <c r="BQ122" s="154"/>
    </row>
    <row r="123" spans="1:69" s="36" customFormat="1" ht="14.25" customHeight="1">
      <c r="A123" s="246" t="s">
        <v>110</v>
      </c>
      <c r="B123" s="47">
        <v>917</v>
      </c>
      <c r="C123" s="47"/>
      <c r="D123" s="47">
        <v>449</v>
      </c>
      <c r="E123" s="47">
        <v>319</v>
      </c>
      <c r="F123" s="47">
        <v>160</v>
      </c>
      <c r="G123" s="47">
        <v>0</v>
      </c>
      <c r="H123" s="47">
        <v>0</v>
      </c>
      <c r="I123" s="47">
        <v>4</v>
      </c>
      <c r="J123" s="47">
        <v>2</v>
      </c>
      <c r="K123" s="47">
        <v>228</v>
      </c>
      <c r="L123" s="47">
        <v>93</v>
      </c>
      <c r="M123" s="47">
        <v>221</v>
      </c>
      <c r="N123" s="47">
        <v>109</v>
      </c>
      <c r="O123" s="47">
        <v>61</v>
      </c>
      <c r="P123" s="47">
        <v>18</v>
      </c>
      <c r="Q123" s="47">
        <v>97</v>
      </c>
      <c r="R123" s="47">
        <v>50</v>
      </c>
      <c r="S123" s="47">
        <v>17</v>
      </c>
      <c r="T123" s="47">
        <v>10</v>
      </c>
      <c r="U123" s="47">
        <f t="shared" si="167"/>
        <v>1864</v>
      </c>
      <c r="V123" s="154">
        <f t="shared" si="168"/>
        <v>891</v>
      </c>
      <c r="X123" s="246" t="s">
        <v>110</v>
      </c>
      <c r="Y123" s="47">
        <v>94</v>
      </c>
      <c r="Z123" s="47"/>
      <c r="AA123" s="47">
        <v>50</v>
      </c>
      <c r="AB123" s="47">
        <v>6</v>
      </c>
      <c r="AC123" s="47">
        <v>3</v>
      </c>
      <c r="AD123" s="47">
        <v>0</v>
      </c>
      <c r="AE123" s="47">
        <v>0</v>
      </c>
      <c r="AF123" s="47">
        <v>0</v>
      </c>
      <c r="AG123" s="47">
        <v>0</v>
      </c>
      <c r="AH123" s="47">
        <v>24</v>
      </c>
      <c r="AI123" s="47">
        <v>11</v>
      </c>
      <c r="AJ123" s="47">
        <v>20</v>
      </c>
      <c r="AK123" s="47">
        <v>10</v>
      </c>
      <c r="AL123" s="47">
        <v>24</v>
      </c>
      <c r="AM123" s="47">
        <v>4</v>
      </c>
      <c r="AN123" s="47">
        <v>32</v>
      </c>
      <c r="AO123" s="47">
        <v>19</v>
      </c>
      <c r="AP123" s="47"/>
      <c r="AQ123" s="47"/>
      <c r="AR123" s="47">
        <f t="shared" si="169"/>
        <v>200</v>
      </c>
      <c r="AS123" s="154">
        <f t="shared" si="170"/>
        <v>97</v>
      </c>
      <c r="AU123" s="246" t="s">
        <v>110</v>
      </c>
      <c r="AV123" s="47">
        <v>18</v>
      </c>
      <c r="AW123" s="47">
        <v>8</v>
      </c>
      <c r="AX123" s="47"/>
      <c r="AY123" s="47">
        <v>1</v>
      </c>
      <c r="AZ123" s="47">
        <v>7</v>
      </c>
      <c r="BA123" s="47">
        <v>5</v>
      </c>
      <c r="BB123" s="47">
        <v>2</v>
      </c>
      <c r="BC123" s="47">
        <v>2</v>
      </c>
      <c r="BD123" s="47">
        <v>1</v>
      </c>
      <c r="BE123" s="47">
        <f t="shared" si="164"/>
        <v>44</v>
      </c>
      <c r="BF123" s="47">
        <v>23</v>
      </c>
      <c r="BG123" s="47">
        <v>17</v>
      </c>
      <c r="BH123" s="47">
        <f t="shared" si="165"/>
        <v>40</v>
      </c>
      <c r="BI123" s="154">
        <v>7</v>
      </c>
      <c r="BK123" s="246" t="s">
        <v>110</v>
      </c>
      <c r="BL123" s="47">
        <v>20</v>
      </c>
      <c r="BM123" s="47">
        <v>18</v>
      </c>
      <c r="BN123" s="47">
        <v>0</v>
      </c>
      <c r="BO123" s="47">
        <v>19</v>
      </c>
      <c r="BP123" s="47">
        <f t="shared" si="166"/>
        <v>57</v>
      </c>
      <c r="BQ123" s="154">
        <v>24</v>
      </c>
    </row>
    <row r="124" spans="1:69" s="36" customFormat="1" ht="14.25" customHeight="1">
      <c r="A124" s="246" t="s">
        <v>111</v>
      </c>
      <c r="B124" s="47">
        <v>423</v>
      </c>
      <c r="C124" s="47"/>
      <c r="D124" s="47">
        <v>221</v>
      </c>
      <c r="E124" s="47">
        <v>203</v>
      </c>
      <c r="F124" s="47">
        <v>112</v>
      </c>
      <c r="G124" s="47">
        <v>0</v>
      </c>
      <c r="H124" s="47">
        <v>0</v>
      </c>
      <c r="I124" s="47">
        <v>0</v>
      </c>
      <c r="J124" s="47">
        <v>0</v>
      </c>
      <c r="K124" s="47">
        <v>146</v>
      </c>
      <c r="L124" s="47">
        <v>77</v>
      </c>
      <c r="M124" s="47">
        <v>83</v>
      </c>
      <c r="N124" s="47">
        <v>42</v>
      </c>
      <c r="O124" s="47">
        <v>24</v>
      </c>
      <c r="P124" s="47">
        <v>8</v>
      </c>
      <c r="Q124" s="47">
        <v>90</v>
      </c>
      <c r="R124" s="47">
        <v>41</v>
      </c>
      <c r="S124" s="47"/>
      <c r="T124" s="47"/>
      <c r="U124" s="47">
        <f t="shared" si="167"/>
        <v>969</v>
      </c>
      <c r="V124" s="154">
        <f t="shared" si="168"/>
        <v>501</v>
      </c>
      <c r="X124" s="246" t="s">
        <v>111</v>
      </c>
      <c r="Y124" s="47">
        <v>53</v>
      </c>
      <c r="Z124" s="47"/>
      <c r="AA124" s="47">
        <v>27</v>
      </c>
      <c r="AB124" s="47">
        <v>8</v>
      </c>
      <c r="AC124" s="47">
        <v>6</v>
      </c>
      <c r="AD124" s="47">
        <v>0</v>
      </c>
      <c r="AE124" s="47">
        <v>0</v>
      </c>
      <c r="AF124" s="47">
        <v>0</v>
      </c>
      <c r="AG124" s="47">
        <v>0</v>
      </c>
      <c r="AH124" s="47">
        <v>11</v>
      </c>
      <c r="AI124" s="47">
        <v>4</v>
      </c>
      <c r="AJ124" s="47">
        <v>6</v>
      </c>
      <c r="AK124" s="47">
        <v>4</v>
      </c>
      <c r="AL124" s="47">
        <v>4</v>
      </c>
      <c r="AM124" s="47">
        <v>1</v>
      </c>
      <c r="AN124" s="47">
        <v>11</v>
      </c>
      <c r="AO124" s="47">
        <v>6</v>
      </c>
      <c r="AP124" s="47"/>
      <c r="AQ124" s="47"/>
      <c r="AR124" s="47">
        <f t="shared" si="169"/>
        <v>93</v>
      </c>
      <c r="AS124" s="154">
        <f t="shared" si="170"/>
        <v>48</v>
      </c>
      <c r="AU124" s="246" t="s">
        <v>111</v>
      </c>
      <c r="AV124" s="47">
        <v>9</v>
      </c>
      <c r="AW124" s="47">
        <v>5</v>
      </c>
      <c r="AX124" s="47"/>
      <c r="AY124" s="47"/>
      <c r="AZ124" s="47">
        <v>4</v>
      </c>
      <c r="BA124" s="47">
        <v>2</v>
      </c>
      <c r="BB124" s="47">
        <v>1</v>
      </c>
      <c r="BC124" s="47">
        <v>3</v>
      </c>
      <c r="BD124" s="47"/>
      <c r="BE124" s="47">
        <f t="shared" si="164"/>
        <v>24</v>
      </c>
      <c r="BF124" s="47">
        <v>20</v>
      </c>
      <c r="BG124" s="47">
        <v>16</v>
      </c>
      <c r="BH124" s="47">
        <f t="shared" si="165"/>
        <v>36</v>
      </c>
      <c r="BI124" s="154">
        <v>4</v>
      </c>
      <c r="BK124" s="246" t="s">
        <v>111</v>
      </c>
      <c r="BL124" s="47">
        <v>13</v>
      </c>
      <c r="BM124" s="47">
        <v>11</v>
      </c>
      <c r="BN124" s="47">
        <v>0</v>
      </c>
      <c r="BO124" s="47">
        <v>4</v>
      </c>
      <c r="BP124" s="47">
        <f t="shared" si="166"/>
        <v>28</v>
      </c>
      <c r="BQ124" s="154">
        <v>17</v>
      </c>
    </row>
    <row r="125" spans="1:69" s="36" customFormat="1" ht="14.25" customHeight="1">
      <c r="A125" s="246" t="s">
        <v>112</v>
      </c>
      <c r="B125" s="47">
        <v>689</v>
      </c>
      <c r="C125" s="47"/>
      <c r="D125" s="47">
        <v>296</v>
      </c>
      <c r="E125" s="47">
        <v>280</v>
      </c>
      <c r="F125" s="47">
        <v>180</v>
      </c>
      <c r="G125" s="47">
        <v>0</v>
      </c>
      <c r="H125" s="47">
        <v>0</v>
      </c>
      <c r="I125" s="47">
        <v>0</v>
      </c>
      <c r="J125" s="47">
        <v>0</v>
      </c>
      <c r="K125" s="47">
        <v>535</v>
      </c>
      <c r="L125" s="47">
        <v>203</v>
      </c>
      <c r="M125" s="47">
        <v>312</v>
      </c>
      <c r="N125" s="47">
        <v>183</v>
      </c>
      <c r="O125" s="47">
        <v>164</v>
      </c>
      <c r="P125" s="47">
        <v>35</v>
      </c>
      <c r="Q125" s="47">
        <v>274</v>
      </c>
      <c r="R125" s="47">
        <v>116</v>
      </c>
      <c r="S125" s="47"/>
      <c r="T125" s="47"/>
      <c r="U125" s="47">
        <f t="shared" si="167"/>
        <v>2254</v>
      </c>
      <c r="V125" s="154">
        <f t="shared" si="168"/>
        <v>1013</v>
      </c>
      <c r="X125" s="246" t="s">
        <v>112</v>
      </c>
      <c r="Y125" s="47">
        <v>95</v>
      </c>
      <c r="Z125" s="47"/>
      <c r="AA125" s="47">
        <v>36</v>
      </c>
      <c r="AB125" s="47">
        <v>31</v>
      </c>
      <c r="AC125" s="47">
        <v>19</v>
      </c>
      <c r="AD125" s="47">
        <v>0</v>
      </c>
      <c r="AE125" s="47">
        <v>0</v>
      </c>
      <c r="AF125" s="47">
        <v>0</v>
      </c>
      <c r="AG125" s="47">
        <v>0</v>
      </c>
      <c r="AH125" s="47">
        <v>53</v>
      </c>
      <c r="AI125" s="47">
        <v>23</v>
      </c>
      <c r="AJ125" s="47">
        <v>34</v>
      </c>
      <c r="AK125" s="47">
        <v>30</v>
      </c>
      <c r="AL125" s="47">
        <v>24</v>
      </c>
      <c r="AM125" s="47">
        <v>6</v>
      </c>
      <c r="AN125" s="47">
        <v>64</v>
      </c>
      <c r="AO125" s="47">
        <v>29</v>
      </c>
      <c r="AP125" s="47"/>
      <c r="AQ125" s="47"/>
      <c r="AR125" s="47">
        <f t="shared" si="169"/>
        <v>301</v>
      </c>
      <c r="AS125" s="154">
        <f t="shared" si="170"/>
        <v>143</v>
      </c>
      <c r="AU125" s="246" t="s">
        <v>112</v>
      </c>
      <c r="AV125" s="47">
        <v>16</v>
      </c>
      <c r="AW125" s="47">
        <v>6</v>
      </c>
      <c r="AX125" s="47"/>
      <c r="AY125" s="47"/>
      <c r="AZ125" s="47">
        <v>11</v>
      </c>
      <c r="BA125" s="47">
        <v>6</v>
      </c>
      <c r="BB125" s="47">
        <v>4</v>
      </c>
      <c r="BC125" s="47">
        <v>6</v>
      </c>
      <c r="BD125" s="47"/>
      <c r="BE125" s="47">
        <f t="shared" si="164"/>
        <v>49</v>
      </c>
      <c r="BF125" s="47">
        <v>53</v>
      </c>
      <c r="BG125" s="47">
        <v>1</v>
      </c>
      <c r="BH125" s="47">
        <f t="shared" si="165"/>
        <v>54</v>
      </c>
      <c r="BI125" s="154">
        <v>3</v>
      </c>
      <c r="BK125" s="246" t="s">
        <v>112</v>
      </c>
      <c r="BL125" s="47">
        <v>82</v>
      </c>
      <c r="BM125" s="47">
        <v>5</v>
      </c>
      <c r="BN125" s="47">
        <v>0</v>
      </c>
      <c r="BO125" s="47">
        <v>14</v>
      </c>
      <c r="BP125" s="47">
        <f t="shared" si="166"/>
        <v>101</v>
      </c>
      <c r="BQ125" s="154">
        <v>48</v>
      </c>
    </row>
    <row r="126" spans="1:69" s="36" customFormat="1" ht="14.25" customHeight="1">
      <c r="A126" s="246" t="s">
        <v>113</v>
      </c>
      <c r="B126" s="47">
        <v>148</v>
      </c>
      <c r="C126" s="47"/>
      <c r="D126" s="47">
        <v>58</v>
      </c>
      <c r="E126" s="47">
        <v>32</v>
      </c>
      <c r="F126" s="47">
        <v>14</v>
      </c>
      <c r="G126" s="47">
        <v>0</v>
      </c>
      <c r="H126" s="47">
        <v>0</v>
      </c>
      <c r="I126" s="47">
        <v>0</v>
      </c>
      <c r="J126" s="47">
        <v>0</v>
      </c>
      <c r="K126" s="47">
        <v>24</v>
      </c>
      <c r="L126" s="47">
        <v>4</v>
      </c>
      <c r="M126" s="47">
        <v>46</v>
      </c>
      <c r="N126" s="47">
        <v>18</v>
      </c>
      <c r="O126" s="47">
        <v>0</v>
      </c>
      <c r="P126" s="47">
        <v>0</v>
      </c>
      <c r="Q126" s="47">
        <v>23</v>
      </c>
      <c r="R126" s="47">
        <v>8</v>
      </c>
      <c r="S126" s="47"/>
      <c r="T126" s="47"/>
      <c r="U126" s="47">
        <f t="shared" si="167"/>
        <v>273</v>
      </c>
      <c r="V126" s="154">
        <f t="shared" si="168"/>
        <v>102</v>
      </c>
      <c r="X126" s="246" t="s">
        <v>113</v>
      </c>
      <c r="Y126" s="47">
        <v>36</v>
      </c>
      <c r="Z126" s="47"/>
      <c r="AA126" s="47">
        <v>13</v>
      </c>
      <c r="AB126" s="47">
        <v>4</v>
      </c>
      <c r="AC126" s="47">
        <v>1</v>
      </c>
      <c r="AD126" s="47">
        <v>0</v>
      </c>
      <c r="AE126" s="47">
        <v>0</v>
      </c>
      <c r="AF126" s="47">
        <v>0</v>
      </c>
      <c r="AG126" s="47">
        <v>0</v>
      </c>
      <c r="AH126" s="47">
        <v>1</v>
      </c>
      <c r="AI126" s="47">
        <v>0</v>
      </c>
      <c r="AJ126" s="47">
        <v>12</v>
      </c>
      <c r="AK126" s="47">
        <v>5</v>
      </c>
      <c r="AL126" s="47">
        <v>0</v>
      </c>
      <c r="AM126" s="47">
        <v>0</v>
      </c>
      <c r="AN126" s="47">
        <v>11</v>
      </c>
      <c r="AO126" s="47">
        <v>6</v>
      </c>
      <c r="AP126" s="47"/>
      <c r="AQ126" s="47"/>
      <c r="AR126" s="47">
        <f t="shared" si="169"/>
        <v>64</v>
      </c>
      <c r="AS126" s="154">
        <f t="shared" si="170"/>
        <v>25</v>
      </c>
      <c r="AU126" s="246" t="s">
        <v>113</v>
      </c>
      <c r="AV126" s="47">
        <v>3</v>
      </c>
      <c r="AW126" s="47">
        <v>1</v>
      </c>
      <c r="AX126" s="47"/>
      <c r="AY126" s="47"/>
      <c r="AZ126" s="47">
        <v>1</v>
      </c>
      <c r="BA126" s="47">
        <v>1</v>
      </c>
      <c r="BB126" s="47"/>
      <c r="BC126" s="47">
        <v>1</v>
      </c>
      <c r="BD126" s="47"/>
      <c r="BE126" s="47">
        <f t="shared" si="164"/>
        <v>7</v>
      </c>
      <c r="BF126" s="47">
        <v>6</v>
      </c>
      <c r="BG126" s="47">
        <v>0</v>
      </c>
      <c r="BH126" s="47">
        <f t="shared" si="165"/>
        <v>6</v>
      </c>
      <c r="BI126" s="154">
        <v>1</v>
      </c>
      <c r="BK126" s="246" t="s">
        <v>113</v>
      </c>
      <c r="BL126" s="47">
        <v>5</v>
      </c>
      <c r="BM126" s="47">
        <v>2</v>
      </c>
      <c r="BN126" s="47">
        <v>0</v>
      </c>
      <c r="BO126" s="47">
        <v>1</v>
      </c>
      <c r="BP126" s="47">
        <f t="shared" si="166"/>
        <v>8</v>
      </c>
      <c r="BQ126" s="154">
        <v>3</v>
      </c>
    </row>
    <row r="127" spans="1:69" s="36" customFormat="1" ht="14.25" customHeight="1">
      <c r="A127" s="246" t="s">
        <v>114</v>
      </c>
      <c r="B127" s="47">
        <v>282</v>
      </c>
      <c r="C127" s="47"/>
      <c r="D127" s="47">
        <v>153</v>
      </c>
      <c r="E127" s="47">
        <v>119</v>
      </c>
      <c r="F127" s="47">
        <v>60</v>
      </c>
      <c r="G127" s="47">
        <v>9</v>
      </c>
      <c r="H127" s="47">
        <v>4</v>
      </c>
      <c r="I127" s="47">
        <v>0</v>
      </c>
      <c r="J127" s="47">
        <v>0</v>
      </c>
      <c r="K127" s="47">
        <v>41</v>
      </c>
      <c r="L127" s="47">
        <v>13</v>
      </c>
      <c r="M127" s="47">
        <v>49</v>
      </c>
      <c r="N127" s="47">
        <v>26</v>
      </c>
      <c r="O127" s="47">
        <v>0</v>
      </c>
      <c r="P127" s="47">
        <v>0</v>
      </c>
      <c r="Q127" s="47">
        <v>16</v>
      </c>
      <c r="R127" s="47">
        <v>3</v>
      </c>
      <c r="S127" s="47"/>
      <c r="T127" s="47"/>
      <c r="U127" s="47">
        <f t="shared" si="167"/>
        <v>516</v>
      </c>
      <c r="V127" s="154">
        <f t="shared" si="168"/>
        <v>259</v>
      </c>
      <c r="X127" s="246" t="s">
        <v>114</v>
      </c>
      <c r="Y127" s="47">
        <v>34</v>
      </c>
      <c r="Z127" s="47"/>
      <c r="AA127" s="47">
        <v>17</v>
      </c>
      <c r="AB127" s="47">
        <v>15</v>
      </c>
      <c r="AC127" s="47">
        <v>9</v>
      </c>
      <c r="AD127" s="47">
        <v>0</v>
      </c>
      <c r="AE127" s="47">
        <v>0</v>
      </c>
      <c r="AF127" s="47">
        <v>0</v>
      </c>
      <c r="AG127" s="47">
        <v>0</v>
      </c>
      <c r="AH127" s="47">
        <v>2</v>
      </c>
      <c r="AI127" s="47">
        <v>0</v>
      </c>
      <c r="AJ127" s="47">
        <v>15</v>
      </c>
      <c r="AK127" s="47">
        <v>7</v>
      </c>
      <c r="AL127" s="47">
        <v>0</v>
      </c>
      <c r="AM127" s="47">
        <v>0</v>
      </c>
      <c r="AN127" s="47">
        <v>8</v>
      </c>
      <c r="AO127" s="47">
        <v>1</v>
      </c>
      <c r="AP127" s="47"/>
      <c r="AQ127" s="47"/>
      <c r="AR127" s="47">
        <f t="shared" si="169"/>
        <v>74</v>
      </c>
      <c r="AS127" s="154">
        <f t="shared" si="170"/>
        <v>34</v>
      </c>
      <c r="AU127" s="246" t="s">
        <v>114</v>
      </c>
      <c r="AV127" s="47">
        <v>5</v>
      </c>
      <c r="AW127" s="47">
        <v>3</v>
      </c>
      <c r="AX127" s="47">
        <v>1</v>
      </c>
      <c r="AY127" s="47"/>
      <c r="AZ127" s="47">
        <v>2</v>
      </c>
      <c r="BA127" s="47">
        <v>1</v>
      </c>
      <c r="BB127" s="47"/>
      <c r="BC127" s="47">
        <v>1</v>
      </c>
      <c r="BD127" s="47"/>
      <c r="BE127" s="47">
        <f t="shared" si="164"/>
        <v>13</v>
      </c>
      <c r="BF127" s="47">
        <v>6</v>
      </c>
      <c r="BG127" s="47">
        <v>6</v>
      </c>
      <c r="BH127" s="47">
        <f t="shared" si="165"/>
        <v>12</v>
      </c>
      <c r="BI127" s="154">
        <v>3</v>
      </c>
      <c r="BK127" s="246" t="s">
        <v>114</v>
      </c>
      <c r="BL127" s="47">
        <v>8</v>
      </c>
      <c r="BM127" s="47">
        <v>0</v>
      </c>
      <c r="BN127" s="47">
        <v>0</v>
      </c>
      <c r="BO127" s="47">
        <v>15</v>
      </c>
      <c r="BP127" s="47">
        <f t="shared" si="166"/>
        <v>23</v>
      </c>
      <c r="BQ127" s="154">
        <v>5</v>
      </c>
    </row>
    <row r="128" spans="1:69" s="36" customFormat="1" ht="14.25" customHeight="1">
      <c r="A128" s="246" t="s">
        <v>115</v>
      </c>
      <c r="B128" s="47">
        <v>403</v>
      </c>
      <c r="C128" s="47"/>
      <c r="D128" s="47">
        <v>191</v>
      </c>
      <c r="E128" s="47">
        <v>222</v>
      </c>
      <c r="F128" s="47">
        <v>128</v>
      </c>
      <c r="G128" s="47">
        <v>0</v>
      </c>
      <c r="H128" s="47">
        <v>0</v>
      </c>
      <c r="I128" s="47">
        <v>0</v>
      </c>
      <c r="J128" s="47">
        <v>0</v>
      </c>
      <c r="K128" s="47">
        <v>187</v>
      </c>
      <c r="L128" s="47">
        <v>86</v>
      </c>
      <c r="M128" s="47">
        <v>231</v>
      </c>
      <c r="N128" s="47">
        <v>147</v>
      </c>
      <c r="O128" s="47">
        <v>29</v>
      </c>
      <c r="P128" s="47">
        <v>8</v>
      </c>
      <c r="Q128" s="47">
        <v>116</v>
      </c>
      <c r="R128" s="47">
        <v>48</v>
      </c>
      <c r="S128" s="47"/>
      <c r="T128" s="47"/>
      <c r="U128" s="47">
        <f t="shared" si="167"/>
        <v>1188</v>
      </c>
      <c r="V128" s="154">
        <f t="shared" si="168"/>
        <v>608</v>
      </c>
      <c r="X128" s="246" t="s">
        <v>115</v>
      </c>
      <c r="Y128" s="47">
        <v>63</v>
      </c>
      <c r="Z128" s="47"/>
      <c r="AA128" s="47">
        <v>25</v>
      </c>
      <c r="AB128" s="47">
        <v>11</v>
      </c>
      <c r="AC128" s="47">
        <v>5</v>
      </c>
      <c r="AD128" s="47">
        <v>0</v>
      </c>
      <c r="AE128" s="47">
        <v>0</v>
      </c>
      <c r="AF128" s="47">
        <v>0</v>
      </c>
      <c r="AG128" s="47">
        <v>0</v>
      </c>
      <c r="AH128" s="47">
        <v>22</v>
      </c>
      <c r="AI128" s="47">
        <v>8</v>
      </c>
      <c r="AJ128" s="47">
        <v>28</v>
      </c>
      <c r="AK128" s="47">
        <v>23</v>
      </c>
      <c r="AL128" s="47">
        <v>10</v>
      </c>
      <c r="AM128" s="47">
        <v>2</v>
      </c>
      <c r="AN128" s="47">
        <v>39</v>
      </c>
      <c r="AO128" s="47">
        <v>25</v>
      </c>
      <c r="AP128" s="47"/>
      <c r="AQ128" s="47"/>
      <c r="AR128" s="47">
        <f t="shared" si="169"/>
        <v>173</v>
      </c>
      <c r="AS128" s="154">
        <f t="shared" si="170"/>
        <v>88</v>
      </c>
      <c r="AU128" s="246" t="s">
        <v>115</v>
      </c>
      <c r="AV128" s="47">
        <v>8</v>
      </c>
      <c r="AW128" s="47">
        <v>5</v>
      </c>
      <c r="AX128" s="47"/>
      <c r="AY128" s="47"/>
      <c r="AZ128" s="47">
        <v>4</v>
      </c>
      <c r="BA128" s="47">
        <v>4</v>
      </c>
      <c r="BB128" s="47">
        <v>1</v>
      </c>
      <c r="BC128" s="47">
        <v>3</v>
      </c>
      <c r="BD128" s="47"/>
      <c r="BE128" s="47">
        <f t="shared" si="164"/>
        <v>25</v>
      </c>
      <c r="BF128" s="47">
        <v>21</v>
      </c>
      <c r="BG128" s="47">
        <v>7</v>
      </c>
      <c r="BH128" s="47">
        <f t="shared" si="165"/>
        <v>28</v>
      </c>
      <c r="BI128" s="154">
        <v>3</v>
      </c>
      <c r="BK128" s="246" t="s">
        <v>115</v>
      </c>
      <c r="BL128" s="47">
        <v>28</v>
      </c>
      <c r="BM128" s="47">
        <v>9</v>
      </c>
      <c r="BN128" s="47">
        <v>0</v>
      </c>
      <c r="BO128" s="47">
        <v>7</v>
      </c>
      <c r="BP128" s="47">
        <f t="shared" si="166"/>
        <v>44</v>
      </c>
      <c r="BQ128" s="154">
        <v>24</v>
      </c>
    </row>
    <row r="129" spans="1:79" s="36" customFormat="1" ht="14.25" customHeight="1">
      <c r="A129" s="246" t="s">
        <v>116</v>
      </c>
      <c r="B129" s="47">
        <v>582</v>
      </c>
      <c r="C129" s="47"/>
      <c r="D129" s="47">
        <v>303</v>
      </c>
      <c r="E129" s="47">
        <v>232</v>
      </c>
      <c r="F129" s="47">
        <v>136</v>
      </c>
      <c r="G129" s="47">
        <v>0</v>
      </c>
      <c r="H129" s="47">
        <v>0</v>
      </c>
      <c r="I129" s="47">
        <v>0</v>
      </c>
      <c r="J129" s="47">
        <v>0</v>
      </c>
      <c r="K129" s="47">
        <v>111</v>
      </c>
      <c r="L129" s="47">
        <v>34</v>
      </c>
      <c r="M129" s="47">
        <v>203</v>
      </c>
      <c r="N129" s="47">
        <v>118</v>
      </c>
      <c r="O129" s="47">
        <v>0</v>
      </c>
      <c r="P129" s="47">
        <v>0</v>
      </c>
      <c r="Q129" s="47">
        <v>45</v>
      </c>
      <c r="R129" s="47">
        <v>17</v>
      </c>
      <c r="S129" s="47"/>
      <c r="T129" s="47"/>
      <c r="U129" s="47">
        <f t="shared" si="167"/>
        <v>1173</v>
      </c>
      <c r="V129" s="154">
        <f t="shared" si="168"/>
        <v>608</v>
      </c>
      <c r="X129" s="246" t="s">
        <v>116</v>
      </c>
      <c r="Y129" s="47">
        <v>86</v>
      </c>
      <c r="Z129" s="47"/>
      <c r="AA129" s="47">
        <v>49</v>
      </c>
      <c r="AB129" s="47">
        <v>3</v>
      </c>
      <c r="AC129" s="47">
        <v>1</v>
      </c>
      <c r="AD129" s="47">
        <v>0</v>
      </c>
      <c r="AE129" s="47">
        <v>0</v>
      </c>
      <c r="AF129" s="47">
        <v>0</v>
      </c>
      <c r="AG129" s="47">
        <v>0</v>
      </c>
      <c r="AH129" s="47">
        <v>9</v>
      </c>
      <c r="AI129" s="47">
        <v>5</v>
      </c>
      <c r="AJ129" s="47">
        <v>45</v>
      </c>
      <c r="AK129" s="47">
        <v>24</v>
      </c>
      <c r="AL129" s="47">
        <v>0</v>
      </c>
      <c r="AM129" s="47">
        <v>0</v>
      </c>
      <c r="AN129" s="47">
        <v>11</v>
      </c>
      <c r="AO129" s="47">
        <v>8</v>
      </c>
      <c r="AP129" s="47"/>
      <c r="AQ129" s="47"/>
      <c r="AR129" s="47">
        <f t="shared" si="169"/>
        <v>154</v>
      </c>
      <c r="AS129" s="154">
        <f t="shared" si="170"/>
        <v>87</v>
      </c>
      <c r="AU129" s="246" t="s">
        <v>116</v>
      </c>
      <c r="AV129" s="47">
        <v>10</v>
      </c>
      <c r="AW129" s="47">
        <v>4</v>
      </c>
      <c r="AX129" s="47"/>
      <c r="AY129" s="47"/>
      <c r="AZ129" s="47">
        <v>2</v>
      </c>
      <c r="BA129" s="47">
        <v>4</v>
      </c>
      <c r="BB129" s="47"/>
      <c r="BC129" s="47">
        <v>2</v>
      </c>
      <c r="BD129" s="47"/>
      <c r="BE129" s="47">
        <f t="shared" si="164"/>
        <v>22</v>
      </c>
      <c r="BF129" s="47">
        <v>15</v>
      </c>
      <c r="BG129" s="47">
        <v>5</v>
      </c>
      <c r="BH129" s="47">
        <f t="shared" si="165"/>
        <v>20</v>
      </c>
      <c r="BI129" s="154">
        <v>3</v>
      </c>
      <c r="BK129" s="246" t="s">
        <v>116</v>
      </c>
      <c r="BL129" s="47">
        <v>9</v>
      </c>
      <c r="BM129" s="47">
        <v>7</v>
      </c>
      <c r="BN129" s="47">
        <v>0</v>
      </c>
      <c r="BO129" s="47">
        <v>10</v>
      </c>
      <c r="BP129" s="47">
        <f t="shared" si="166"/>
        <v>26</v>
      </c>
      <c r="BQ129" s="154">
        <v>7</v>
      </c>
    </row>
    <row r="130" spans="1:79" s="36" customFormat="1" ht="14.25" customHeight="1">
      <c r="A130" s="247" t="s">
        <v>31</v>
      </c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>
        <f t="shared" si="167"/>
        <v>0</v>
      </c>
      <c r="V130" s="154">
        <f t="shared" si="168"/>
        <v>0</v>
      </c>
      <c r="X130" s="247" t="s">
        <v>31</v>
      </c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>
        <f t="shared" si="169"/>
        <v>0</v>
      </c>
      <c r="AS130" s="154">
        <f t="shared" si="170"/>
        <v>0</v>
      </c>
      <c r="AU130" s="247" t="s">
        <v>31</v>
      </c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154"/>
      <c r="BK130" s="247" t="s">
        <v>31</v>
      </c>
      <c r="BL130" s="47"/>
      <c r="BM130" s="47"/>
      <c r="BN130" s="47"/>
      <c r="BO130" s="47"/>
      <c r="BP130" s="47">
        <f t="shared" si="166"/>
        <v>0</v>
      </c>
      <c r="BQ130" s="154"/>
    </row>
    <row r="131" spans="1:79" s="36" customFormat="1" ht="14.25" customHeight="1">
      <c r="A131" s="246" t="s">
        <v>117</v>
      </c>
      <c r="B131" s="47">
        <v>19</v>
      </c>
      <c r="C131" s="47"/>
      <c r="D131" s="47">
        <v>6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/>
      <c r="T131" s="47"/>
      <c r="U131" s="47">
        <f t="shared" si="167"/>
        <v>19</v>
      </c>
      <c r="V131" s="154">
        <f t="shared" si="168"/>
        <v>6</v>
      </c>
      <c r="X131" s="246" t="s">
        <v>117</v>
      </c>
      <c r="Y131" s="47">
        <v>0</v>
      </c>
      <c r="Z131" s="47"/>
      <c r="AA131" s="47">
        <v>0</v>
      </c>
      <c r="AB131" s="47">
        <v>0</v>
      </c>
      <c r="AC131" s="47">
        <v>0</v>
      </c>
      <c r="AD131" s="47">
        <v>0</v>
      </c>
      <c r="AE131" s="47">
        <v>0</v>
      </c>
      <c r="AF131" s="47">
        <v>0</v>
      </c>
      <c r="AG131" s="47">
        <v>0</v>
      </c>
      <c r="AH131" s="47">
        <v>0</v>
      </c>
      <c r="AI131" s="47">
        <v>0</v>
      </c>
      <c r="AJ131" s="47">
        <v>0</v>
      </c>
      <c r="AK131" s="47">
        <v>0</v>
      </c>
      <c r="AL131" s="47">
        <v>0</v>
      </c>
      <c r="AM131" s="47">
        <v>0</v>
      </c>
      <c r="AN131" s="47">
        <v>0</v>
      </c>
      <c r="AO131" s="47">
        <v>0</v>
      </c>
      <c r="AP131" s="47"/>
      <c r="AQ131" s="47"/>
      <c r="AR131" s="47">
        <f t="shared" si="169"/>
        <v>0</v>
      </c>
      <c r="AS131" s="154">
        <f t="shared" si="170"/>
        <v>0</v>
      </c>
      <c r="AU131" s="246" t="s">
        <v>117</v>
      </c>
      <c r="AV131" s="47">
        <v>1</v>
      </c>
      <c r="AW131" s="47"/>
      <c r="AX131" s="47"/>
      <c r="AY131" s="47"/>
      <c r="AZ131" s="47"/>
      <c r="BA131" s="47"/>
      <c r="BB131" s="47"/>
      <c r="BC131" s="47"/>
      <c r="BD131" s="47"/>
      <c r="BE131" s="47">
        <f t="shared" si="164"/>
        <v>1</v>
      </c>
      <c r="BF131" s="47">
        <v>0</v>
      </c>
      <c r="BG131" s="47">
        <v>1</v>
      </c>
      <c r="BH131" s="47">
        <f t="shared" si="165"/>
        <v>1</v>
      </c>
      <c r="BI131" s="154">
        <v>1</v>
      </c>
      <c r="BK131" s="246" t="s">
        <v>117</v>
      </c>
      <c r="BL131" s="47">
        <v>1</v>
      </c>
      <c r="BM131" s="47">
        <v>4</v>
      </c>
      <c r="BN131" s="47">
        <v>0</v>
      </c>
      <c r="BO131" s="47">
        <v>0</v>
      </c>
      <c r="BP131" s="47">
        <f t="shared" si="166"/>
        <v>5</v>
      </c>
      <c r="BQ131" s="154">
        <v>1</v>
      </c>
    </row>
    <row r="132" spans="1:79" s="36" customFormat="1" ht="14.25" customHeight="1">
      <c r="A132" s="246" t="s">
        <v>118</v>
      </c>
      <c r="B132" s="47">
        <v>444</v>
      </c>
      <c r="C132" s="47"/>
      <c r="D132" s="47">
        <v>215</v>
      </c>
      <c r="E132" s="47">
        <v>222</v>
      </c>
      <c r="F132" s="47">
        <v>108</v>
      </c>
      <c r="G132" s="47">
        <v>0</v>
      </c>
      <c r="H132" s="47">
        <v>0</v>
      </c>
      <c r="I132" s="47">
        <v>0</v>
      </c>
      <c r="J132" s="47">
        <v>0</v>
      </c>
      <c r="K132" s="47">
        <v>106</v>
      </c>
      <c r="L132" s="47">
        <v>41</v>
      </c>
      <c r="M132" s="47">
        <v>202</v>
      </c>
      <c r="N132" s="47">
        <v>95</v>
      </c>
      <c r="O132" s="47">
        <v>8</v>
      </c>
      <c r="P132" s="47">
        <v>0</v>
      </c>
      <c r="Q132" s="47">
        <v>68</v>
      </c>
      <c r="R132" s="47">
        <v>26</v>
      </c>
      <c r="S132" s="47"/>
      <c r="T132" s="47"/>
      <c r="U132" s="47">
        <f t="shared" si="167"/>
        <v>1050</v>
      </c>
      <c r="V132" s="154">
        <f t="shared" si="168"/>
        <v>485</v>
      </c>
      <c r="X132" s="246" t="s">
        <v>118</v>
      </c>
      <c r="Y132" s="47">
        <v>25</v>
      </c>
      <c r="Z132" s="47"/>
      <c r="AA132" s="47">
        <v>9</v>
      </c>
      <c r="AB132" s="47">
        <v>4</v>
      </c>
      <c r="AC132" s="47">
        <v>2</v>
      </c>
      <c r="AD132" s="47">
        <v>0</v>
      </c>
      <c r="AE132" s="47">
        <v>0</v>
      </c>
      <c r="AF132" s="47">
        <v>0</v>
      </c>
      <c r="AG132" s="47">
        <v>0</v>
      </c>
      <c r="AH132" s="47">
        <v>7</v>
      </c>
      <c r="AI132" s="47">
        <v>2</v>
      </c>
      <c r="AJ132" s="47">
        <v>3</v>
      </c>
      <c r="AK132" s="47">
        <v>1</v>
      </c>
      <c r="AL132" s="47">
        <v>1</v>
      </c>
      <c r="AM132" s="47">
        <v>0</v>
      </c>
      <c r="AN132" s="47">
        <v>13</v>
      </c>
      <c r="AO132" s="47">
        <v>5</v>
      </c>
      <c r="AP132" s="47"/>
      <c r="AQ132" s="47"/>
      <c r="AR132" s="47">
        <f t="shared" si="169"/>
        <v>53</v>
      </c>
      <c r="AS132" s="154">
        <f t="shared" si="170"/>
        <v>19</v>
      </c>
      <c r="AU132" s="246" t="s">
        <v>118</v>
      </c>
      <c r="AV132" s="47">
        <v>7</v>
      </c>
      <c r="AW132" s="47">
        <v>4</v>
      </c>
      <c r="AX132" s="47"/>
      <c r="AY132" s="47"/>
      <c r="AZ132" s="47">
        <v>4</v>
      </c>
      <c r="BA132" s="47">
        <v>4</v>
      </c>
      <c r="BB132" s="47">
        <v>1</v>
      </c>
      <c r="BC132" s="47">
        <v>2</v>
      </c>
      <c r="BD132" s="47"/>
      <c r="BE132" s="47">
        <f t="shared" si="164"/>
        <v>22</v>
      </c>
      <c r="BF132" s="47">
        <v>13</v>
      </c>
      <c r="BG132" s="47">
        <v>3</v>
      </c>
      <c r="BH132" s="47">
        <f t="shared" si="165"/>
        <v>16</v>
      </c>
      <c r="BI132" s="154">
        <v>2</v>
      </c>
      <c r="BK132" s="246" t="s">
        <v>118</v>
      </c>
      <c r="BL132" s="47">
        <v>25</v>
      </c>
      <c r="BM132" s="47">
        <v>9</v>
      </c>
      <c r="BN132" s="47">
        <v>0</v>
      </c>
      <c r="BO132" s="47">
        <v>3</v>
      </c>
      <c r="BP132" s="47">
        <f t="shared" si="166"/>
        <v>37</v>
      </c>
      <c r="BQ132" s="154">
        <v>9</v>
      </c>
    </row>
    <row r="133" spans="1:79" s="36" customFormat="1" ht="14.25" customHeight="1">
      <c r="A133" s="246" t="s">
        <v>119</v>
      </c>
      <c r="B133" s="47">
        <v>56</v>
      </c>
      <c r="C133" s="47"/>
      <c r="D133" s="47">
        <v>27</v>
      </c>
      <c r="E133" s="47">
        <v>23</v>
      </c>
      <c r="F133" s="47">
        <v>8</v>
      </c>
      <c r="G133" s="47">
        <v>24</v>
      </c>
      <c r="H133" s="47">
        <v>8</v>
      </c>
      <c r="I133" s="47">
        <v>11</v>
      </c>
      <c r="J133" s="47">
        <v>4</v>
      </c>
      <c r="K133" s="47">
        <v>0</v>
      </c>
      <c r="L133" s="47">
        <v>0</v>
      </c>
      <c r="M133" s="47">
        <v>30</v>
      </c>
      <c r="N133" s="47">
        <v>16</v>
      </c>
      <c r="O133" s="47">
        <v>3</v>
      </c>
      <c r="P133" s="47">
        <v>0</v>
      </c>
      <c r="Q133" s="47">
        <v>8</v>
      </c>
      <c r="R133" s="47">
        <v>3</v>
      </c>
      <c r="S133" s="47"/>
      <c r="T133" s="47"/>
      <c r="U133" s="47">
        <f t="shared" si="167"/>
        <v>155</v>
      </c>
      <c r="V133" s="154">
        <f t="shared" si="168"/>
        <v>66</v>
      </c>
      <c r="X133" s="246" t="s">
        <v>119</v>
      </c>
      <c r="Y133" s="47">
        <v>11</v>
      </c>
      <c r="Z133" s="47"/>
      <c r="AA133" s="47">
        <v>10</v>
      </c>
      <c r="AB133" s="47">
        <v>2</v>
      </c>
      <c r="AC133" s="47">
        <v>2</v>
      </c>
      <c r="AD133" s="47">
        <v>1</v>
      </c>
      <c r="AE133" s="47">
        <v>0</v>
      </c>
      <c r="AF133" s="47">
        <v>0</v>
      </c>
      <c r="AG133" s="47">
        <v>0</v>
      </c>
      <c r="AH133" s="47">
        <v>0</v>
      </c>
      <c r="AI133" s="47">
        <v>0</v>
      </c>
      <c r="AJ133" s="47">
        <v>11</v>
      </c>
      <c r="AK133" s="47">
        <v>6</v>
      </c>
      <c r="AL133" s="47">
        <v>0</v>
      </c>
      <c r="AM133" s="47">
        <v>0</v>
      </c>
      <c r="AN133" s="47">
        <v>2</v>
      </c>
      <c r="AO133" s="47">
        <v>0</v>
      </c>
      <c r="AP133" s="47"/>
      <c r="AQ133" s="47"/>
      <c r="AR133" s="47">
        <f t="shared" si="169"/>
        <v>27</v>
      </c>
      <c r="AS133" s="154">
        <f t="shared" si="170"/>
        <v>18</v>
      </c>
      <c r="AU133" s="246" t="s">
        <v>119</v>
      </c>
      <c r="AV133" s="47">
        <v>2</v>
      </c>
      <c r="AW133" s="47">
        <v>1</v>
      </c>
      <c r="AX133" s="47">
        <v>1</v>
      </c>
      <c r="AY133" s="47">
        <v>1</v>
      </c>
      <c r="AZ133" s="47"/>
      <c r="BA133" s="47">
        <v>1</v>
      </c>
      <c r="BB133" s="47">
        <v>1</v>
      </c>
      <c r="BC133" s="47">
        <v>1</v>
      </c>
      <c r="BD133" s="47"/>
      <c r="BE133" s="47">
        <f t="shared" si="164"/>
        <v>8</v>
      </c>
      <c r="BF133" s="47">
        <v>2</v>
      </c>
      <c r="BG133" s="47">
        <v>0</v>
      </c>
      <c r="BH133" s="47">
        <f t="shared" si="165"/>
        <v>2</v>
      </c>
      <c r="BI133" s="154">
        <v>1</v>
      </c>
      <c r="BK133" s="246" t="s">
        <v>119</v>
      </c>
      <c r="BL133" s="47">
        <v>1</v>
      </c>
      <c r="BM133" s="47">
        <v>0</v>
      </c>
      <c r="BN133" s="47">
        <v>0</v>
      </c>
      <c r="BO133" s="47">
        <v>6</v>
      </c>
      <c r="BP133" s="47">
        <f t="shared" si="166"/>
        <v>7</v>
      </c>
      <c r="BQ133" s="154">
        <v>5</v>
      </c>
    </row>
    <row r="134" spans="1:79" s="36" customFormat="1" ht="14.25" customHeight="1">
      <c r="A134" s="247" t="s">
        <v>32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>
        <f t="shared" si="167"/>
        <v>0</v>
      </c>
      <c r="V134" s="154">
        <f t="shared" si="168"/>
        <v>0</v>
      </c>
      <c r="X134" s="247" t="s">
        <v>32</v>
      </c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>
        <f t="shared" si="169"/>
        <v>0</v>
      </c>
      <c r="AS134" s="154">
        <f t="shared" si="170"/>
        <v>0</v>
      </c>
      <c r="AU134" s="247" t="s">
        <v>32</v>
      </c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154"/>
      <c r="BK134" s="247" t="s">
        <v>32</v>
      </c>
      <c r="BL134" s="47"/>
      <c r="BM134" s="47"/>
      <c r="BN134" s="47"/>
      <c r="BO134" s="47"/>
      <c r="BP134" s="47">
        <f t="shared" si="166"/>
        <v>0</v>
      </c>
      <c r="BQ134" s="154"/>
    </row>
    <row r="135" spans="1:79" s="36" customFormat="1" ht="14.25" customHeight="1">
      <c r="A135" s="246" t="s">
        <v>120</v>
      </c>
      <c r="B135" s="47">
        <v>721</v>
      </c>
      <c r="C135" s="47"/>
      <c r="D135" s="47">
        <v>353</v>
      </c>
      <c r="E135" s="47">
        <v>321</v>
      </c>
      <c r="F135" s="47">
        <v>185</v>
      </c>
      <c r="G135" s="47">
        <v>0</v>
      </c>
      <c r="H135" s="47">
        <v>0</v>
      </c>
      <c r="I135" s="47">
        <v>0</v>
      </c>
      <c r="J135" s="47">
        <v>0</v>
      </c>
      <c r="K135" s="47">
        <v>277</v>
      </c>
      <c r="L135" s="47">
        <v>115</v>
      </c>
      <c r="M135" s="47">
        <v>208</v>
      </c>
      <c r="N135" s="47">
        <v>108</v>
      </c>
      <c r="O135" s="47">
        <v>72</v>
      </c>
      <c r="P135" s="47">
        <v>28</v>
      </c>
      <c r="Q135" s="47">
        <v>107</v>
      </c>
      <c r="R135" s="47">
        <v>54</v>
      </c>
      <c r="S135" s="47"/>
      <c r="T135" s="47"/>
      <c r="U135" s="47">
        <f t="shared" si="167"/>
        <v>1706</v>
      </c>
      <c r="V135" s="154">
        <f t="shared" si="168"/>
        <v>843</v>
      </c>
      <c r="X135" s="246" t="s">
        <v>120</v>
      </c>
      <c r="Y135" s="47">
        <v>71</v>
      </c>
      <c r="Z135" s="47"/>
      <c r="AA135" s="47">
        <v>30</v>
      </c>
      <c r="AB135" s="47">
        <v>1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4</v>
      </c>
      <c r="AI135" s="47">
        <v>3</v>
      </c>
      <c r="AJ135" s="47">
        <v>21</v>
      </c>
      <c r="AK135" s="47">
        <v>7</v>
      </c>
      <c r="AL135" s="47">
        <v>18</v>
      </c>
      <c r="AM135" s="47">
        <v>5</v>
      </c>
      <c r="AN135" s="47">
        <v>13</v>
      </c>
      <c r="AO135" s="47">
        <v>5</v>
      </c>
      <c r="AP135" s="47"/>
      <c r="AQ135" s="47"/>
      <c r="AR135" s="47">
        <f t="shared" si="169"/>
        <v>128</v>
      </c>
      <c r="AS135" s="154">
        <f t="shared" si="170"/>
        <v>50</v>
      </c>
      <c r="AU135" s="246" t="s">
        <v>120</v>
      </c>
      <c r="AV135" s="47">
        <v>16</v>
      </c>
      <c r="AW135" s="47">
        <v>6</v>
      </c>
      <c r="AX135" s="47"/>
      <c r="AY135" s="47"/>
      <c r="AZ135" s="47">
        <v>5</v>
      </c>
      <c r="BA135" s="47">
        <v>4</v>
      </c>
      <c r="BB135" s="47">
        <v>2</v>
      </c>
      <c r="BC135" s="47">
        <v>2</v>
      </c>
      <c r="BD135" s="47"/>
      <c r="BE135" s="47">
        <f t="shared" si="164"/>
        <v>35</v>
      </c>
      <c r="BF135" s="47">
        <v>30</v>
      </c>
      <c r="BG135" s="47">
        <v>6</v>
      </c>
      <c r="BH135" s="47">
        <f t="shared" si="165"/>
        <v>36</v>
      </c>
      <c r="BI135" s="154">
        <v>6</v>
      </c>
      <c r="BK135" s="246" t="s">
        <v>120</v>
      </c>
      <c r="BL135" s="47">
        <v>44</v>
      </c>
      <c r="BM135" s="47">
        <v>22</v>
      </c>
      <c r="BN135" s="47">
        <v>0</v>
      </c>
      <c r="BO135" s="47">
        <v>4</v>
      </c>
      <c r="BP135" s="47">
        <f t="shared" si="166"/>
        <v>70</v>
      </c>
      <c r="BQ135" s="154">
        <v>22</v>
      </c>
    </row>
    <row r="136" spans="1:79" s="36" customFormat="1" ht="14.25" customHeight="1">
      <c r="A136" s="246" t="s">
        <v>121</v>
      </c>
      <c r="B136" s="47">
        <v>457</v>
      </c>
      <c r="C136" s="47"/>
      <c r="D136" s="47">
        <v>204</v>
      </c>
      <c r="E136" s="47">
        <v>246</v>
      </c>
      <c r="F136" s="47">
        <v>131</v>
      </c>
      <c r="G136" s="47">
        <v>0</v>
      </c>
      <c r="H136" s="47">
        <v>0</v>
      </c>
      <c r="I136" s="47">
        <v>0</v>
      </c>
      <c r="J136" s="47">
        <v>0</v>
      </c>
      <c r="K136" s="47">
        <v>229</v>
      </c>
      <c r="L136" s="47">
        <v>87</v>
      </c>
      <c r="M136" s="47">
        <v>109</v>
      </c>
      <c r="N136" s="47">
        <v>67</v>
      </c>
      <c r="O136" s="47">
        <v>30</v>
      </c>
      <c r="P136" s="47">
        <v>10</v>
      </c>
      <c r="Q136" s="47">
        <v>86</v>
      </c>
      <c r="R136" s="47">
        <v>36</v>
      </c>
      <c r="S136" s="47"/>
      <c r="T136" s="47"/>
      <c r="U136" s="47">
        <f t="shared" si="167"/>
        <v>1157</v>
      </c>
      <c r="V136" s="154">
        <f t="shared" si="168"/>
        <v>535</v>
      </c>
      <c r="X136" s="246" t="s">
        <v>121</v>
      </c>
      <c r="Y136" s="47">
        <v>39</v>
      </c>
      <c r="Z136" s="47"/>
      <c r="AA136" s="47">
        <v>19</v>
      </c>
      <c r="AB136" s="47">
        <v>6</v>
      </c>
      <c r="AC136" s="47">
        <v>4</v>
      </c>
      <c r="AD136" s="47">
        <v>0</v>
      </c>
      <c r="AE136" s="47">
        <v>0</v>
      </c>
      <c r="AF136" s="47">
        <v>0</v>
      </c>
      <c r="AG136" s="47">
        <v>0</v>
      </c>
      <c r="AH136" s="47">
        <v>12</v>
      </c>
      <c r="AI136" s="47">
        <v>2</v>
      </c>
      <c r="AJ136" s="47">
        <v>30</v>
      </c>
      <c r="AK136" s="47">
        <v>15</v>
      </c>
      <c r="AL136" s="47">
        <v>9</v>
      </c>
      <c r="AM136" s="47">
        <v>2</v>
      </c>
      <c r="AN136" s="47">
        <v>21</v>
      </c>
      <c r="AO136" s="47">
        <v>5</v>
      </c>
      <c r="AP136" s="47"/>
      <c r="AQ136" s="47"/>
      <c r="AR136" s="47">
        <f t="shared" si="169"/>
        <v>117</v>
      </c>
      <c r="AS136" s="154">
        <f t="shared" si="170"/>
        <v>47</v>
      </c>
      <c r="AU136" s="246" t="s">
        <v>121</v>
      </c>
      <c r="AV136" s="47">
        <v>8</v>
      </c>
      <c r="AW136" s="47">
        <v>4</v>
      </c>
      <c r="AX136" s="47"/>
      <c r="AY136" s="47"/>
      <c r="AZ136" s="47">
        <v>5</v>
      </c>
      <c r="BA136" s="47">
        <v>2</v>
      </c>
      <c r="BB136" s="47">
        <v>1</v>
      </c>
      <c r="BC136" s="47">
        <v>2</v>
      </c>
      <c r="BD136" s="47"/>
      <c r="BE136" s="47">
        <f t="shared" si="164"/>
        <v>22</v>
      </c>
      <c r="BF136" s="47">
        <v>18</v>
      </c>
      <c r="BG136" s="47">
        <v>4</v>
      </c>
      <c r="BH136" s="47">
        <f t="shared" si="165"/>
        <v>22</v>
      </c>
      <c r="BI136" s="154">
        <v>2</v>
      </c>
      <c r="BK136" s="246" t="s">
        <v>121</v>
      </c>
      <c r="BL136" s="47">
        <v>16</v>
      </c>
      <c r="BM136" s="47">
        <v>6</v>
      </c>
      <c r="BN136" s="47">
        <v>0</v>
      </c>
      <c r="BO136" s="47">
        <v>8</v>
      </c>
      <c r="BP136" s="47">
        <f t="shared" si="166"/>
        <v>30</v>
      </c>
      <c r="BQ136" s="154">
        <v>13</v>
      </c>
    </row>
    <row r="137" spans="1:79" s="36" customFormat="1" ht="14.25" customHeight="1">
      <c r="A137" s="246" t="s">
        <v>122</v>
      </c>
      <c r="B137" s="47">
        <v>496</v>
      </c>
      <c r="C137" s="47"/>
      <c r="D137" s="47">
        <v>259</v>
      </c>
      <c r="E137" s="47">
        <v>55</v>
      </c>
      <c r="F137" s="47">
        <v>26</v>
      </c>
      <c r="G137" s="47">
        <v>0</v>
      </c>
      <c r="H137" s="47">
        <v>0</v>
      </c>
      <c r="I137" s="47">
        <v>0</v>
      </c>
      <c r="J137" s="47">
        <v>0</v>
      </c>
      <c r="K137" s="47">
        <v>142</v>
      </c>
      <c r="L137" s="47">
        <v>72</v>
      </c>
      <c r="M137" s="47">
        <v>47</v>
      </c>
      <c r="N137" s="47">
        <v>24</v>
      </c>
      <c r="O137" s="47">
        <v>18</v>
      </c>
      <c r="P137" s="47">
        <v>2</v>
      </c>
      <c r="Q137" s="47">
        <v>122</v>
      </c>
      <c r="R137" s="47">
        <v>55</v>
      </c>
      <c r="S137" s="47"/>
      <c r="T137" s="47"/>
      <c r="U137" s="47">
        <f t="shared" si="167"/>
        <v>880</v>
      </c>
      <c r="V137" s="154">
        <f t="shared" si="168"/>
        <v>438</v>
      </c>
      <c r="X137" s="246" t="s">
        <v>122</v>
      </c>
      <c r="Y137" s="47">
        <v>64</v>
      </c>
      <c r="Z137" s="47"/>
      <c r="AA137" s="47">
        <v>30</v>
      </c>
      <c r="AB137" s="47">
        <v>6</v>
      </c>
      <c r="AC137" s="47">
        <v>3</v>
      </c>
      <c r="AD137" s="47">
        <v>0</v>
      </c>
      <c r="AE137" s="47">
        <v>0</v>
      </c>
      <c r="AF137" s="47">
        <v>0</v>
      </c>
      <c r="AG137" s="47">
        <v>0</v>
      </c>
      <c r="AH137" s="47">
        <v>2</v>
      </c>
      <c r="AI137" s="47">
        <v>1</v>
      </c>
      <c r="AJ137" s="47">
        <v>17</v>
      </c>
      <c r="AK137" s="47">
        <v>9</v>
      </c>
      <c r="AL137" s="47">
        <v>2</v>
      </c>
      <c r="AM137" s="47">
        <v>0</v>
      </c>
      <c r="AN137" s="47">
        <v>18</v>
      </c>
      <c r="AO137" s="47">
        <v>4</v>
      </c>
      <c r="AP137" s="47"/>
      <c r="AQ137" s="47"/>
      <c r="AR137" s="47">
        <f t="shared" si="169"/>
        <v>109</v>
      </c>
      <c r="AS137" s="154">
        <f t="shared" si="170"/>
        <v>47</v>
      </c>
      <c r="AU137" s="246" t="s">
        <v>122</v>
      </c>
      <c r="AV137" s="47">
        <v>10</v>
      </c>
      <c r="AW137" s="47">
        <v>1</v>
      </c>
      <c r="AX137" s="47"/>
      <c r="AY137" s="47"/>
      <c r="AZ137" s="47">
        <v>3</v>
      </c>
      <c r="BA137" s="47">
        <v>1</v>
      </c>
      <c r="BB137" s="47">
        <v>1</v>
      </c>
      <c r="BC137" s="47">
        <v>2</v>
      </c>
      <c r="BD137" s="47"/>
      <c r="BE137" s="47">
        <f t="shared" si="164"/>
        <v>18</v>
      </c>
      <c r="BF137" s="47">
        <v>14</v>
      </c>
      <c r="BG137" s="47">
        <v>4</v>
      </c>
      <c r="BH137" s="47">
        <f t="shared" si="165"/>
        <v>18</v>
      </c>
      <c r="BI137" s="154">
        <v>3</v>
      </c>
      <c r="BK137" s="246" t="s">
        <v>122</v>
      </c>
      <c r="BL137" s="47">
        <v>8</v>
      </c>
      <c r="BM137" s="47">
        <v>6</v>
      </c>
      <c r="BN137" s="47">
        <v>0</v>
      </c>
      <c r="BO137" s="47">
        <v>13</v>
      </c>
      <c r="BP137" s="47">
        <f t="shared" si="166"/>
        <v>27</v>
      </c>
      <c r="BQ137" s="154">
        <v>12</v>
      </c>
    </row>
    <row r="138" spans="1:79" s="36" customFormat="1" ht="14.25" customHeight="1">
      <c r="A138" s="132" t="s">
        <v>33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>
        <f t="shared" si="167"/>
        <v>0</v>
      </c>
      <c r="V138" s="154">
        <f t="shared" si="168"/>
        <v>0</v>
      </c>
      <c r="X138" s="132" t="s">
        <v>33</v>
      </c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>
        <f t="shared" si="169"/>
        <v>0</v>
      </c>
      <c r="AS138" s="154">
        <f t="shared" si="170"/>
        <v>0</v>
      </c>
      <c r="AU138" s="132" t="s">
        <v>33</v>
      </c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154"/>
      <c r="BK138" s="132" t="s">
        <v>33</v>
      </c>
      <c r="BL138" s="47"/>
      <c r="BM138" s="47"/>
      <c r="BN138" s="47"/>
      <c r="BO138" s="47"/>
      <c r="BP138" s="47">
        <f t="shared" si="166"/>
        <v>0</v>
      </c>
      <c r="BQ138" s="154"/>
    </row>
    <row r="139" spans="1:79" s="36" customFormat="1" ht="14.25" customHeight="1">
      <c r="A139" s="128" t="s">
        <v>171</v>
      </c>
      <c r="B139" s="47">
        <v>82</v>
      </c>
      <c r="C139" s="47"/>
      <c r="D139" s="47">
        <v>32</v>
      </c>
      <c r="E139" s="47">
        <v>28</v>
      </c>
      <c r="F139" s="47">
        <v>6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14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/>
      <c r="T139" s="47"/>
      <c r="U139" s="47">
        <f t="shared" si="167"/>
        <v>124</v>
      </c>
      <c r="V139" s="154">
        <f t="shared" si="168"/>
        <v>38</v>
      </c>
      <c r="X139" s="128" t="s">
        <v>171</v>
      </c>
      <c r="Y139" s="47">
        <v>2</v>
      </c>
      <c r="Z139" s="47"/>
      <c r="AA139" s="47">
        <v>2</v>
      </c>
      <c r="AB139" s="47">
        <v>2</v>
      </c>
      <c r="AC139" s="47">
        <v>0</v>
      </c>
      <c r="AD139" s="47">
        <v>0</v>
      </c>
      <c r="AE139" s="47">
        <v>0</v>
      </c>
      <c r="AF139" s="47">
        <v>0</v>
      </c>
      <c r="AG139" s="47">
        <v>0</v>
      </c>
      <c r="AH139" s="47">
        <v>0</v>
      </c>
      <c r="AI139" s="47">
        <v>0</v>
      </c>
      <c r="AJ139" s="47">
        <v>2</v>
      </c>
      <c r="AK139" s="47">
        <v>0</v>
      </c>
      <c r="AL139" s="47">
        <v>0</v>
      </c>
      <c r="AM139" s="47">
        <v>0</v>
      </c>
      <c r="AN139" s="47">
        <v>0</v>
      </c>
      <c r="AO139" s="47">
        <v>0</v>
      </c>
      <c r="AP139" s="47"/>
      <c r="AQ139" s="47"/>
      <c r="AR139" s="47">
        <f t="shared" si="169"/>
        <v>6</v>
      </c>
      <c r="AS139" s="154">
        <f t="shared" si="170"/>
        <v>2</v>
      </c>
      <c r="AU139" s="128" t="s">
        <v>171</v>
      </c>
      <c r="AV139" s="47">
        <v>2</v>
      </c>
      <c r="AW139" s="47">
        <v>2</v>
      </c>
      <c r="AX139" s="47"/>
      <c r="AY139" s="47"/>
      <c r="AZ139" s="47"/>
      <c r="BA139" s="47">
        <v>2</v>
      </c>
      <c r="BB139" s="47"/>
      <c r="BC139" s="47"/>
      <c r="BD139" s="47"/>
      <c r="BE139" s="47">
        <f t="shared" si="164"/>
        <v>6</v>
      </c>
      <c r="BF139" s="47">
        <v>0</v>
      </c>
      <c r="BG139" s="47">
        <v>4</v>
      </c>
      <c r="BH139" s="47">
        <f t="shared" si="165"/>
        <v>4</v>
      </c>
      <c r="BI139" s="154">
        <v>2</v>
      </c>
      <c r="BK139" s="128" t="s">
        <v>171</v>
      </c>
      <c r="BL139" s="47">
        <v>2</v>
      </c>
      <c r="BM139" s="47">
        <v>0</v>
      </c>
      <c r="BN139" s="47">
        <v>0</v>
      </c>
      <c r="BO139" s="47">
        <v>1</v>
      </c>
      <c r="BP139" s="47">
        <f t="shared" si="166"/>
        <v>3</v>
      </c>
      <c r="BQ139" s="154">
        <v>2</v>
      </c>
    </row>
    <row r="140" spans="1:79" s="36" customFormat="1" ht="14.25" customHeight="1">
      <c r="A140" s="128" t="s">
        <v>172</v>
      </c>
      <c r="B140" s="47">
        <v>51</v>
      </c>
      <c r="C140" s="47"/>
      <c r="D140" s="47">
        <v>26</v>
      </c>
      <c r="E140" s="47">
        <v>32</v>
      </c>
      <c r="F140" s="47">
        <v>12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20</v>
      </c>
      <c r="N140" s="47">
        <v>9</v>
      </c>
      <c r="O140" s="47">
        <v>0</v>
      </c>
      <c r="P140" s="47">
        <v>0</v>
      </c>
      <c r="Q140" s="47">
        <v>0</v>
      </c>
      <c r="R140" s="47">
        <v>0</v>
      </c>
      <c r="S140" s="47"/>
      <c r="T140" s="47"/>
      <c r="U140" s="47">
        <f t="shared" si="167"/>
        <v>103</v>
      </c>
      <c r="V140" s="154">
        <f t="shared" si="168"/>
        <v>47</v>
      </c>
      <c r="X140" s="128" t="s">
        <v>172</v>
      </c>
      <c r="Y140" s="47">
        <v>13</v>
      </c>
      <c r="Z140" s="47"/>
      <c r="AA140" s="47">
        <v>4</v>
      </c>
      <c r="AB140" s="47">
        <v>0</v>
      </c>
      <c r="AC140" s="47">
        <v>0</v>
      </c>
      <c r="AD140" s="47">
        <v>0</v>
      </c>
      <c r="AE140" s="47">
        <v>0</v>
      </c>
      <c r="AF140" s="47">
        <v>0</v>
      </c>
      <c r="AG140" s="47">
        <v>0</v>
      </c>
      <c r="AH140" s="47">
        <v>0</v>
      </c>
      <c r="AI140" s="47">
        <v>0</v>
      </c>
      <c r="AJ140" s="47">
        <v>4</v>
      </c>
      <c r="AK140" s="47">
        <v>2</v>
      </c>
      <c r="AL140" s="47">
        <v>0</v>
      </c>
      <c r="AM140" s="47">
        <v>0</v>
      </c>
      <c r="AN140" s="47">
        <v>0</v>
      </c>
      <c r="AO140" s="47">
        <v>0</v>
      </c>
      <c r="AP140" s="47"/>
      <c r="AQ140" s="47"/>
      <c r="AR140" s="47">
        <f t="shared" si="169"/>
        <v>17</v>
      </c>
      <c r="AS140" s="154">
        <f t="shared" si="170"/>
        <v>6</v>
      </c>
      <c r="AU140" s="128" t="s">
        <v>172</v>
      </c>
      <c r="AV140" s="47">
        <v>1</v>
      </c>
      <c r="AW140" s="47">
        <v>1</v>
      </c>
      <c r="AX140" s="47"/>
      <c r="AY140" s="47"/>
      <c r="AZ140" s="47"/>
      <c r="BA140" s="47">
        <v>1</v>
      </c>
      <c r="BB140" s="47"/>
      <c r="BC140" s="47"/>
      <c r="BD140" s="47"/>
      <c r="BE140" s="47">
        <f t="shared" si="164"/>
        <v>3</v>
      </c>
      <c r="BF140" s="47">
        <v>3</v>
      </c>
      <c r="BG140" s="47">
        <v>0</v>
      </c>
      <c r="BH140" s="47">
        <f t="shared" si="165"/>
        <v>3</v>
      </c>
      <c r="BI140" s="154">
        <v>1</v>
      </c>
      <c r="BK140" s="128" t="s">
        <v>172</v>
      </c>
      <c r="BL140" s="47">
        <v>0</v>
      </c>
      <c r="BM140" s="47">
        <v>4</v>
      </c>
      <c r="BN140" s="47">
        <v>0</v>
      </c>
      <c r="BO140" s="47">
        <v>1</v>
      </c>
      <c r="BP140" s="47">
        <f t="shared" si="166"/>
        <v>5</v>
      </c>
      <c r="BQ140" s="154">
        <v>2</v>
      </c>
    </row>
    <row r="141" spans="1:79" s="36" customFormat="1" ht="14.25" customHeight="1" thickBot="1">
      <c r="A141" s="390" t="s">
        <v>125</v>
      </c>
      <c r="B141" s="146">
        <v>162</v>
      </c>
      <c r="C141" s="146"/>
      <c r="D141" s="146">
        <v>84</v>
      </c>
      <c r="E141" s="146">
        <v>65</v>
      </c>
      <c r="F141" s="146">
        <v>37</v>
      </c>
      <c r="G141" s="146">
        <v>0</v>
      </c>
      <c r="H141" s="146">
        <v>0</v>
      </c>
      <c r="I141" s="146">
        <v>0</v>
      </c>
      <c r="J141" s="146">
        <v>0</v>
      </c>
      <c r="K141" s="146">
        <v>70</v>
      </c>
      <c r="L141" s="146">
        <v>18</v>
      </c>
      <c r="M141" s="146">
        <v>84</v>
      </c>
      <c r="N141" s="146">
        <v>35</v>
      </c>
      <c r="O141" s="146">
        <v>0</v>
      </c>
      <c r="P141" s="146">
        <v>0</v>
      </c>
      <c r="Q141" s="146">
        <v>60</v>
      </c>
      <c r="R141" s="146">
        <v>11</v>
      </c>
      <c r="S141" s="146"/>
      <c r="T141" s="146"/>
      <c r="U141" s="146">
        <f t="shared" si="167"/>
        <v>441</v>
      </c>
      <c r="V141" s="155">
        <f t="shared" si="168"/>
        <v>185</v>
      </c>
      <c r="X141" s="390" t="s">
        <v>125</v>
      </c>
      <c r="Y141" s="146">
        <v>3</v>
      </c>
      <c r="Z141" s="146"/>
      <c r="AA141" s="146">
        <v>1</v>
      </c>
      <c r="AB141" s="146">
        <v>1</v>
      </c>
      <c r="AC141" s="146">
        <v>0</v>
      </c>
      <c r="AD141" s="146">
        <v>0</v>
      </c>
      <c r="AE141" s="146">
        <v>0</v>
      </c>
      <c r="AF141" s="146">
        <v>0</v>
      </c>
      <c r="AG141" s="146">
        <v>0</v>
      </c>
      <c r="AH141" s="146">
        <v>3</v>
      </c>
      <c r="AI141" s="146">
        <v>0</v>
      </c>
      <c r="AJ141" s="146">
        <v>13</v>
      </c>
      <c r="AK141" s="146">
        <v>6</v>
      </c>
      <c r="AL141" s="146">
        <v>0</v>
      </c>
      <c r="AM141" s="146">
        <v>0</v>
      </c>
      <c r="AN141" s="146">
        <v>19</v>
      </c>
      <c r="AO141" s="146">
        <v>5</v>
      </c>
      <c r="AP141" s="146"/>
      <c r="AQ141" s="146"/>
      <c r="AR141" s="146">
        <f t="shared" si="169"/>
        <v>39</v>
      </c>
      <c r="AS141" s="155">
        <f t="shared" si="170"/>
        <v>12</v>
      </c>
      <c r="AU141" s="390" t="s">
        <v>125</v>
      </c>
      <c r="AV141" s="146">
        <v>3</v>
      </c>
      <c r="AW141" s="146">
        <v>1</v>
      </c>
      <c r="AX141" s="146"/>
      <c r="AY141" s="146"/>
      <c r="AZ141" s="146">
        <v>1</v>
      </c>
      <c r="BA141" s="146">
        <v>1</v>
      </c>
      <c r="BB141" s="146"/>
      <c r="BC141" s="146">
        <v>1</v>
      </c>
      <c r="BD141" s="146"/>
      <c r="BE141" s="146">
        <f t="shared" si="164"/>
        <v>7</v>
      </c>
      <c r="BF141" s="146">
        <v>7</v>
      </c>
      <c r="BG141" s="146">
        <v>0</v>
      </c>
      <c r="BH141" s="146">
        <f t="shared" si="165"/>
        <v>7</v>
      </c>
      <c r="BI141" s="155">
        <v>1</v>
      </c>
      <c r="BK141" s="390" t="s">
        <v>125</v>
      </c>
      <c r="BL141" s="146">
        <v>10</v>
      </c>
      <c r="BM141" s="146">
        <v>1</v>
      </c>
      <c r="BN141" s="146">
        <v>0</v>
      </c>
      <c r="BO141" s="146">
        <v>5</v>
      </c>
      <c r="BP141" s="146">
        <f t="shared" si="166"/>
        <v>16</v>
      </c>
      <c r="BQ141" s="155">
        <v>13</v>
      </c>
    </row>
    <row r="142" spans="1:79" s="81" customFormat="1" ht="15" customHeight="1">
      <c r="A142" s="717" t="s">
        <v>439</v>
      </c>
      <c r="B142" s="717"/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717"/>
      <c r="N142" s="717"/>
      <c r="O142" s="717"/>
      <c r="P142" s="717"/>
      <c r="Q142" s="717"/>
      <c r="R142" s="717"/>
      <c r="S142" s="717"/>
      <c r="T142" s="717"/>
      <c r="U142" s="717"/>
      <c r="V142" s="717"/>
      <c r="X142" s="717" t="s">
        <v>440</v>
      </c>
      <c r="Y142" s="717"/>
      <c r="Z142" s="717"/>
      <c r="AA142" s="717"/>
      <c r="AB142" s="717"/>
      <c r="AC142" s="717"/>
      <c r="AD142" s="717"/>
      <c r="AE142" s="717"/>
      <c r="AF142" s="717"/>
      <c r="AG142" s="717"/>
      <c r="AH142" s="717"/>
      <c r="AI142" s="717"/>
      <c r="AJ142" s="717"/>
      <c r="AK142" s="717"/>
      <c r="AL142" s="717"/>
      <c r="AM142" s="717"/>
      <c r="AN142" s="717"/>
      <c r="AO142" s="717"/>
      <c r="AP142" s="717"/>
      <c r="AQ142" s="717"/>
      <c r="AR142" s="717"/>
      <c r="AS142" s="717"/>
      <c r="AT142" s="370"/>
      <c r="AU142" s="717" t="s">
        <v>329</v>
      </c>
      <c r="AV142" s="717"/>
      <c r="AW142" s="717"/>
      <c r="AX142" s="717"/>
      <c r="AY142" s="717"/>
      <c r="AZ142" s="717"/>
      <c r="BA142" s="717"/>
      <c r="BB142" s="717"/>
      <c r="BC142" s="717"/>
      <c r="BD142" s="717"/>
      <c r="BE142" s="717"/>
      <c r="BF142" s="717"/>
      <c r="BG142" s="717"/>
      <c r="BH142" s="717"/>
      <c r="BI142" s="717"/>
      <c r="BJ142" s="370"/>
      <c r="BK142" s="717" t="s">
        <v>174</v>
      </c>
      <c r="BL142" s="717"/>
      <c r="BM142" s="717"/>
      <c r="BN142" s="717"/>
      <c r="BO142" s="717"/>
      <c r="BP142" s="717"/>
      <c r="BQ142" s="717"/>
      <c r="BR142" s="370"/>
      <c r="BS142" s="370"/>
      <c r="BT142" s="370"/>
      <c r="BU142" s="370"/>
      <c r="BV142" s="370"/>
      <c r="BW142" s="370"/>
      <c r="BX142" s="370"/>
      <c r="BY142" s="370"/>
      <c r="BZ142" s="370"/>
      <c r="CA142" s="370"/>
    </row>
    <row r="143" spans="1:79" s="81" customFormat="1" ht="15" customHeight="1">
      <c r="A143" s="703" t="s">
        <v>3</v>
      </c>
      <c r="B143" s="703"/>
      <c r="C143" s="703"/>
      <c r="D143" s="703"/>
      <c r="E143" s="703"/>
      <c r="F143" s="703"/>
      <c r="G143" s="703"/>
      <c r="H143" s="703"/>
      <c r="I143" s="703"/>
      <c r="J143" s="703"/>
      <c r="K143" s="703"/>
      <c r="L143" s="703"/>
      <c r="M143" s="703"/>
      <c r="N143" s="703"/>
      <c r="O143" s="703"/>
      <c r="P143" s="703"/>
      <c r="Q143" s="703"/>
      <c r="R143" s="703"/>
      <c r="S143" s="703"/>
      <c r="T143" s="703"/>
      <c r="U143" s="703"/>
      <c r="V143" s="703"/>
      <c r="X143" s="703" t="s">
        <v>3</v>
      </c>
      <c r="Y143" s="703"/>
      <c r="Z143" s="703"/>
      <c r="AA143" s="703"/>
      <c r="AB143" s="703"/>
      <c r="AC143" s="703"/>
      <c r="AD143" s="703"/>
      <c r="AE143" s="703"/>
      <c r="AF143" s="703"/>
      <c r="AG143" s="703"/>
      <c r="AH143" s="703"/>
      <c r="AI143" s="703"/>
      <c r="AJ143" s="703"/>
      <c r="AK143" s="703"/>
      <c r="AL143" s="703"/>
      <c r="AM143" s="703"/>
      <c r="AN143" s="703"/>
      <c r="AO143" s="703"/>
      <c r="AP143" s="703"/>
      <c r="AQ143" s="703"/>
      <c r="AR143" s="703"/>
      <c r="AS143" s="703"/>
      <c r="AT143" s="1"/>
      <c r="AU143" s="703" t="s">
        <v>3</v>
      </c>
      <c r="AV143" s="703"/>
      <c r="AW143" s="703"/>
      <c r="AX143" s="703"/>
      <c r="AY143" s="703"/>
      <c r="AZ143" s="703"/>
      <c r="BA143" s="703"/>
      <c r="BB143" s="703"/>
      <c r="BC143" s="703"/>
      <c r="BD143" s="703"/>
      <c r="BE143" s="703"/>
      <c r="BF143" s="703"/>
      <c r="BG143" s="703"/>
      <c r="BH143" s="703"/>
      <c r="BI143" s="703"/>
      <c r="BJ143" s="387"/>
      <c r="BK143" s="703" t="s">
        <v>3</v>
      </c>
      <c r="BL143" s="703"/>
      <c r="BM143" s="703"/>
      <c r="BN143" s="703"/>
      <c r="BO143" s="703"/>
      <c r="BP143" s="703"/>
      <c r="BQ143" s="70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</row>
    <row r="144" spans="1:79" s="81" customFormat="1" ht="0.75" customHeight="1" thickBot="1">
      <c r="A144" s="369"/>
      <c r="B144" s="369"/>
      <c r="C144" s="630"/>
      <c r="D144" s="369"/>
      <c r="E144" s="369"/>
      <c r="F144" s="369"/>
      <c r="G144" s="369"/>
      <c r="H144" s="369"/>
      <c r="I144" s="369"/>
      <c r="J144" s="369"/>
      <c r="K144" s="369"/>
      <c r="L144" s="369"/>
      <c r="M144" s="369"/>
      <c r="N144" s="369"/>
      <c r="O144" s="369"/>
      <c r="P144" s="369"/>
      <c r="Q144" s="369"/>
      <c r="R144" s="369"/>
      <c r="S144" s="369"/>
      <c r="T144" s="369"/>
      <c r="U144" s="369"/>
      <c r="V144" s="369"/>
      <c r="X144" s="369"/>
      <c r="Y144" s="369"/>
      <c r="Z144" s="630"/>
      <c r="AA144" s="369"/>
      <c r="AB144" s="369"/>
      <c r="AC144" s="369"/>
      <c r="AD144" s="369"/>
      <c r="AE144" s="369"/>
      <c r="AF144" s="369"/>
      <c r="AG144" s="369"/>
      <c r="AH144" s="369"/>
      <c r="AI144" s="369"/>
      <c r="AJ144" s="369"/>
      <c r="AK144" s="369"/>
      <c r="AL144" s="369"/>
      <c r="AM144" s="369"/>
      <c r="AN144" s="369"/>
      <c r="AO144" s="369"/>
      <c r="AP144" s="369"/>
      <c r="AQ144" s="369"/>
      <c r="AR144" s="369"/>
      <c r="AS144" s="369"/>
      <c r="AT144" s="1"/>
      <c r="AU144" s="369"/>
      <c r="AV144" s="369"/>
      <c r="AW144" s="369"/>
      <c r="AX144" s="369"/>
      <c r="AY144" s="369"/>
      <c r="AZ144" s="369"/>
      <c r="BA144" s="369"/>
      <c r="BB144" s="369"/>
      <c r="BC144" s="369"/>
      <c r="BD144" s="369"/>
      <c r="BE144" s="369"/>
      <c r="BF144" s="369"/>
      <c r="BG144" s="369"/>
      <c r="BH144" s="554"/>
      <c r="BI144" s="369"/>
      <c r="BJ144" s="387"/>
      <c r="BK144" s="369"/>
      <c r="BL144" s="369"/>
      <c r="BM144" s="369"/>
      <c r="BN144" s="552"/>
      <c r="BO144" s="369"/>
      <c r="BP144" s="369"/>
      <c r="BQ144" s="369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</row>
    <row r="145" spans="1:79" s="81" customFormat="1" ht="15" customHeight="1">
      <c r="A145" s="759" t="s">
        <v>40</v>
      </c>
      <c r="B145" s="758" t="s">
        <v>176</v>
      </c>
      <c r="C145" s="708"/>
      <c r="D145" s="698"/>
      <c r="E145" s="758" t="s">
        <v>177</v>
      </c>
      <c r="F145" s="698"/>
      <c r="G145" s="758" t="s">
        <v>178</v>
      </c>
      <c r="H145" s="698"/>
      <c r="I145" s="758" t="s">
        <v>179</v>
      </c>
      <c r="J145" s="761"/>
      <c r="K145" s="766" t="s">
        <v>157</v>
      </c>
      <c r="L145" s="767"/>
      <c r="M145" s="757" t="s">
        <v>180</v>
      </c>
      <c r="N145" s="698"/>
      <c r="O145" s="758" t="s">
        <v>181</v>
      </c>
      <c r="P145" s="698"/>
      <c r="Q145" s="758" t="s">
        <v>182</v>
      </c>
      <c r="R145" s="698"/>
      <c r="S145" s="758" t="s">
        <v>328</v>
      </c>
      <c r="T145" s="698"/>
      <c r="U145" s="758" t="s">
        <v>9</v>
      </c>
      <c r="V145" s="725"/>
      <c r="W145" s="36"/>
      <c r="X145" s="759" t="s">
        <v>40</v>
      </c>
      <c r="Y145" s="697" t="s">
        <v>176</v>
      </c>
      <c r="Z145" s="708"/>
      <c r="AA145" s="698"/>
      <c r="AB145" s="697" t="s">
        <v>177</v>
      </c>
      <c r="AC145" s="698"/>
      <c r="AD145" s="697" t="s">
        <v>178</v>
      </c>
      <c r="AE145" s="698"/>
      <c r="AF145" s="697" t="s">
        <v>179</v>
      </c>
      <c r="AG145" s="761"/>
      <c r="AH145" s="766" t="s">
        <v>157</v>
      </c>
      <c r="AI145" s="767"/>
      <c r="AJ145" s="757" t="s">
        <v>180</v>
      </c>
      <c r="AK145" s="698"/>
      <c r="AL145" s="758" t="s">
        <v>181</v>
      </c>
      <c r="AM145" s="698"/>
      <c r="AN145" s="758" t="s">
        <v>182</v>
      </c>
      <c r="AO145" s="698"/>
      <c r="AP145" s="758" t="s">
        <v>328</v>
      </c>
      <c r="AQ145" s="698"/>
      <c r="AR145" s="758" t="s">
        <v>9</v>
      </c>
      <c r="AS145" s="725"/>
      <c r="AT145" s="36"/>
      <c r="AU145" s="683" t="s">
        <v>159</v>
      </c>
      <c r="AV145" s="688" t="s">
        <v>382</v>
      </c>
      <c r="AW145" s="688"/>
      <c r="AX145" s="688"/>
      <c r="AY145" s="688"/>
      <c r="AZ145" s="688"/>
      <c r="BA145" s="688"/>
      <c r="BB145" s="688"/>
      <c r="BC145" s="688"/>
      <c r="BD145" s="688"/>
      <c r="BE145" s="688"/>
      <c r="BF145" s="729" t="s">
        <v>11</v>
      </c>
      <c r="BG145" s="729"/>
      <c r="BH145" s="729"/>
      <c r="BI145" s="745" t="s">
        <v>12</v>
      </c>
      <c r="BJ145" s="36"/>
      <c r="BK145" s="683" t="s">
        <v>175</v>
      </c>
      <c r="BL145" s="660" t="s">
        <v>169</v>
      </c>
      <c r="BM145" s="660"/>
      <c r="BN145" s="660"/>
      <c r="BO145" s="660"/>
      <c r="BP145" s="660"/>
      <c r="BQ145" s="753" t="s">
        <v>213</v>
      </c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</row>
    <row r="146" spans="1:79" s="81" customFormat="1" ht="37.5" customHeight="1">
      <c r="A146" s="760"/>
      <c r="B146" s="182" t="s">
        <v>14</v>
      </c>
      <c r="C146" s="306"/>
      <c r="D146" s="182" t="s">
        <v>15</v>
      </c>
      <c r="E146" s="182" t="s">
        <v>14</v>
      </c>
      <c r="F146" s="182" t="s">
        <v>15</v>
      </c>
      <c r="G146" s="182" t="s">
        <v>14</v>
      </c>
      <c r="H146" s="182" t="s">
        <v>15</v>
      </c>
      <c r="I146" s="182" t="s">
        <v>14</v>
      </c>
      <c r="J146" s="377" t="s">
        <v>15</v>
      </c>
      <c r="K146" s="182" t="s">
        <v>14</v>
      </c>
      <c r="L146" s="377" t="s">
        <v>15</v>
      </c>
      <c r="M146" s="257" t="s">
        <v>14</v>
      </c>
      <c r="N146" s="182" t="s">
        <v>15</v>
      </c>
      <c r="O146" s="182" t="s">
        <v>14</v>
      </c>
      <c r="P146" s="182" t="s">
        <v>15</v>
      </c>
      <c r="Q146" s="182" t="s">
        <v>14</v>
      </c>
      <c r="R146" s="182" t="s">
        <v>15</v>
      </c>
      <c r="S146" s="182" t="s">
        <v>14</v>
      </c>
      <c r="T146" s="182" t="s">
        <v>15</v>
      </c>
      <c r="U146" s="182" t="s">
        <v>14</v>
      </c>
      <c r="V146" s="183" t="s">
        <v>15</v>
      </c>
      <c r="W146" s="36"/>
      <c r="X146" s="760"/>
      <c r="Y146" s="182" t="s">
        <v>14</v>
      </c>
      <c r="Z146" s="306"/>
      <c r="AA146" s="182" t="s">
        <v>15</v>
      </c>
      <c r="AB146" s="182" t="s">
        <v>14</v>
      </c>
      <c r="AC146" s="182" t="s">
        <v>15</v>
      </c>
      <c r="AD146" s="182" t="s">
        <v>14</v>
      </c>
      <c r="AE146" s="182" t="s">
        <v>15</v>
      </c>
      <c r="AF146" s="182" t="s">
        <v>14</v>
      </c>
      <c r="AG146" s="377" t="s">
        <v>15</v>
      </c>
      <c r="AH146" s="182" t="s">
        <v>14</v>
      </c>
      <c r="AI146" s="377" t="s">
        <v>15</v>
      </c>
      <c r="AJ146" s="257" t="s">
        <v>14</v>
      </c>
      <c r="AK146" s="182" t="s">
        <v>15</v>
      </c>
      <c r="AL146" s="182" t="s">
        <v>14</v>
      </c>
      <c r="AM146" s="182" t="s">
        <v>15</v>
      </c>
      <c r="AN146" s="182" t="s">
        <v>14</v>
      </c>
      <c r="AO146" s="182" t="s">
        <v>15</v>
      </c>
      <c r="AP146" s="182" t="s">
        <v>14</v>
      </c>
      <c r="AQ146" s="182" t="s">
        <v>15</v>
      </c>
      <c r="AR146" s="182" t="s">
        <v>14</v>
      </c>
      <c r="AS146" s="183" t="s">
        <v>15</v>
      </c>
      <c r="AT146" s="36"/>
      <c r="AU146" s="755"/>
      <c r="AV146" s="487" t="s">
        <v>156</v>
      </c>
      <c r="AW146" s="487" t="s">
        <v>161</v>
      </c>
      <c r="AX146" s="487" t="s">
        <v>162</v>
      </c>
      <c r="AY146" s="487" t="s">
        <v>163</v>
      </c>
      <c r="AZ146" s="487" t="s">
        <v>164</v>
      </c>
      <c r="BA146" s="487" t="s">
        <v>165</v>
      </c>
      <c r="BB146" s="487" t="s">
        <v>166</v>
      </c>
      <c r="BC146" s="487" t="s">
        <v>167</v>
      </c>
      <c r="BD146" s="487" t="s">
        <v>168</v>
      </c>
      <c r="BE146" s="487" t="s">
        <v>384</v>
      </c>
      <c r="BF146" s="487" t="s">
        <v>335</v>
      </c>
      <c r="BG146" s="487" t="s">
        <v>336</v>
      </c>
      <c r="BH146" s="555" t="s">
        <v>383</v>
      </c>
      <c r="BI146" s="671"/>
      <c r="BJ146" s="36"/>
      <c r="BK146" s="684"/>
      <c r="BL146" s="42" t="s">
        <v>227</v>
      </c>
      <c r="BM146" s="43" t="s">
        <v>380</v>
      </c>
      <c r="BN146" s="43" t="s">
        <v>379</v>
      </c>
      <c r="BO146" s="43" t="s">
        <v>170</v>
      </c>
      <c r="BP146" s="376" t="s">
        <v>381</v>
      </c>
      <c r="BQ146" s="681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</row>
    <row r="147" spans="1:79" s="36" customFormat="1" ht="13.5" customHeight="1">
      <c r="A147" s="249" t="s">
        <v>34</v>
      </c>
      <c r="B147" s="46"/>
      <c r="C147" s="46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154"/>
      <c r="X147" s="247" t="s">
        <v>34</v>
      </c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154"/>
      <c r="AU147" s="247" t="s">
        <v>34</v>
      </c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153"/>
      <c r="BK147" s="247" t="s">
        <v>34</v>
      </c>
      <c r="BL147" s="47"/>
      <c r="BM147" s="47"/>
      <c r="BN147" s="47"/>
      <c r="BO147" s="47"/>
      <c r="BP147" s="47"/>
      <c r="BQ147" s="154"/>
    </row>
    <row r="148" spans="1:79" s="36" customFormat="1" ht="13.5" customHeight="1">
      <c r="A148" s="246" t="s">
        <v>127</v>
      </c>
      <c r="B148" s="47">
        <v>197</v>
      </c>
      <c r="C148" s="47"/>
      <c r="D148" s="47">
        <v>88</v>
      </c>
      <c r="E148" s="47">
        <v>143</v>
      </c>
      <c r="F148" s="47">
        <v>70</v>
      </c>
      <c r="G148" s="47">
        <v>0</v>
      </c>
      <c r="H148" s="47">
        <v>0</v>
      </c>
      <c r="I148" s="47">
        <v>0</v>
      </c>
      <c r="J148" s="47">
        <v>0</v>
      </c>
      <c r="K148" s="47">
        <v>43</v>
      </c>
      <c r="L148" s="47">
        <v>11</v>
      </c>
      <c r="M148" s="47">
        <v>132</v>
      </c>
      <c r="N148" s="47">
        <v>59</v>
      </c>
      <c r="O148" s="47">
        <v>0</v>
      </c>
      <c r="P148" s="47">
        <v>0</v>
      </c>
      <c r="Q148" s="47">
        <v>11</v>
      </c>
      <c r="R148" s="47">
        <v>2</v>
      </c>
      <c r="S148" s="47"/>
      <c r="T148" s="47"/>
      <c r="U148" s="47">
        <f t="shared" ref="U148:U180" si="171">+B148+E148+G148+I148+K148+M148+O148+Q148+S148</f>
        <v>526</v>
      </c>
      <c r="V148" s="154">
        <f t="shared" ref="V148:V180" si="172">+D148+F148+H148+J148+L148+N148+P148+R148+T148</f>
        <v>230</v>
      </c>
      <c r="X148" s="246" t="s">
        <v>127</v>
      </c>
      <c r="Y148" s="47">
        <v>28</v>
      </c>
      <c r="Z148" s="47"/>
      <c r="AA148" s="47">
        <v>10</v>
      </c>
      <c r="AB148" s="47">
        <v>8</v>
      </c>
      <c r="AC148" s="47">
        <v>6</v>
      </c>
      <c r="AD148" s="47">
        <v>0</v>
      </c>
      <c r="AE148" s="47">
        <v>0</v>
      </c>
      <c r="AF148" s="47">
        <v>0</v>
      </c>
      <c r="AG148" s="47">
        <v>0</v>
      </c>
      <c r="AH148" s="47">
        <v>3</v>
      </c>
      <c r="AI148" s="47">
        <v>1</v>
      </c>
      <c r="AJ148" s="47">
        <v>39</v>
      </c>
      <c r="AK148" s="47">
        <v>21</v>
      </c>
      <c r="AL148" s="47">
        <v>0</v>
      </c>
      <c r="AM148" s="47">
        <v>0</v>
      </c>
      <c r="AN148" s="47">
        <v>6</v>
      </c>
      <c r="AO148" s="47">
        <v>1</v>
      </c>
      <c r="AP148" s="47"/>
      <c r="AQ148" s="47"/>
      <c r="AR148" s="47">
        <f t="shared" ref="AR148:AR180" si="173">+Y148+AB148+AD148+AF148+AH148+AJ148+AL148+AN148+AP148</f>
        <v>84</v>
      </c>
      <c r="AS148" s="154">
        <f t="shared" ref="AS148:AS180" si="174">+AA148+AC148+AE148+AG148+AI148+AK148+AM148+AO148+AQ148</f>
        <v>39</v>
      </c>
      <c r="AU148" s="246" t="s">
        <v>127</v>
      </c>
      <c r="AV148" s="47">
        <v>5</v>
      </c>
      <c r="AW148" s="47">
        <v>3</v>
      </c>
      <c r="AX148" s="47"/>
      <c r="AY148" s="47"/>
      <c r="AZ148" s="47">
        <v>1</v>
      </c>
      <c r="BA148" s="47">
        <v>2</v>
      </c>
      <c r="BB148" s="47"/>
      <c r="BC148" s="47">
        <v>1</v>
      </c>
      <c r="BD148" s="47"/>
      <c r="BE148" s="47">
        <f t="shared" ref="BE148:BE180" si="175">SUM(AV148:BD148)</f>
        <v>12</v>
      </c>
      <c r="BF148" s="47">
        <v>13</v>
      </c>
      <c r="BG148" s="47">
        <v>0</v>
      </c>
      <c r="BH148" s="47">
        <f t="shared" ref="BH148:BH180" si="176">SUM(BF148:BG148)</f>
        <v>13</v>
      </c>
      <c r="BI148" s="154">
        <v>1</v>
      </c>
      <c r="BK148" s="246" t="s">
        <v>127</v>
      </c>
      <c r="BL148" s="47">
        <v>6</v>
      </c>
      <c r="BM148" s="47">
        <v>0</v>
      </c>
      <c r="BN148" s="47">
        <v>0</v>
      </c>
      <c r="BO148" s="47">
        <v>0</v>
      </c>
      <c r="BP148" s="47">
        <f>+BL148+BM148+BN148+BO148</f>
        <v>6</v>
      </c>
      <c r="BQ148" s="154">
        <v>12</v>
      </c>
    </row>
    <row r="149" spans="1:79" s="36" customFormat="1" ht="13.5" customHeight="1">
      <c r="A149" s="246" t="s">
        <v>128</v>
      </c>
      <c r="B149" s="47">
        <v>119</v>
      </c>
      <c r="C149" s="47"/>
      <c r="D149" s="47">
        <v>44</v>
      </c>
      <c r="E149" s="47">
        <v>88</v>
      </c>
      <c r="F149" s="47">
        <v>41</v>
      </c>
      <c r="G149" s="47">
        <v>0</v>
      </c>
      <c r="H149" s="47">
        <v>0</v>
      </c>
      <c r="I149" s="47">
        <v>70</v>
      </c>
      <c r="J149" s="47">
        <v>11</v>
      </c>
      <c r="K149" s="47">
        <v>9</v>
      </c>
      <c r="L149" s="47">
        <v>1</v>
      </c>
      <c r="M149" s="47">
        <v>76</v>
      </c>
      <c r="N149" s="47">
        <v>36</v>
      </c>
      <c r="O149" s="47">
        <v>0</v>
      </c>
      <c r="P149" s="47">
        <v>0</v>
      </c>
      <c r="Q149" s="47">
        <v>36</v>
      </c>
      <c r="R149" s="47">
        <v>7</v>
      </c>
      <c r="S149" s="47"/>
      <c r="T149" s="47"/>
      <c r="U149" s="47">
        <f t="shared" si="171"/>
        <v>398</v>
      </c>
      <c r="V149" s="154">
        <f t="shared" si="172"/>
        <v>140</v>
      </c>
      <c r="X149" s="246" t="s">
        <v>128</v>
      </c>
      <c r="Y149" s="47">
        <v>9</v>
      </c>
      <c r="Z149" s="47"/>
      <c r="AA149" s="47">
        <v>3</v>
      </c>
      <c r="AB149" s="47">
        <v>1</v>
      </c>
      <c r="AC149" s="47">
        <v>0</v>
      </c>
      <c r="AD149" s="47">
        <v>0</v>
      </c>
      <c r="AE149" s="47">
        <v>0</v>
      </c>
      <c r="AF149" s="47">
        <v>1</v>
      </c>
      <c r="AG149" s="47">
        <v>0</v>
      </c>
      <c r="AH149" s="47">
        <v>0</v>
      </c>
      <c r="AI149" s="47">
        <v>0</v>
      </c>
      <c r="AJ149" s="47">
        <v>12</v>
      </c>
      <c r="AK149" s="47">
        <v>4</v>
      </c>
      <c r="AL149" s="47">
        <v>0</v>
      </c>
      <c r="AM149" s="47">
        <v>0</v>
      </c>
      <c r="AN149" s="47">
        <v>5</v>
      </c>
      <c r="AO149" s="47">
        <v>1</v>
      </c>
      <c r="AP149" s="47"/>
      <c r="AQ149" s="47"/>
      <c r="AR149" s="47">
        <f t="shared" si="173"/>
        <v>28</v>
      </c>
      <c r="AS149" s="154">
        <f t="shared" si="174"/>
        <v>8</v>
      </c>
      <c r="AU149" s="246" t="s">
        <v>128</v>
      </c>
      <c r="AV149" s="47">
        <v>3</v>
      </c>
      <c r="AW149" s="47">
        <v>3</v>
      </c>
      <c r="AX149" s="47"/>
      <c r="AY149" s="47">
        <v>1</v>
      </c>
      <c r="AZ149" s="47">
        <v>1</v>
      </c>
      <c r="BA149" s="47">
        <v>2</v>
      </c>
      <c r="BB149" s="47"/>
      <c r="BC149" s="47">
        <v>1</v>
      </c>
      <c r="BD149" s="47"/>
      <c r="BE149" s="47">
        <f t="shared" si="175"/>
        <v>11</v>
      </c>
      <c r="BF149" s="47">
        <v>7</v>
      </c>
      <c r="BG149" s="47">
        <v>3</v>
      </c>
      <c r="BH149" s="47">
        <f t="shared" si="176"/>
        <v>10</v>
      </c>
      <c r="BI149" s="154">
        <v>2</v>
      </c>
      <c r="BK149" s="246" t="s">
        <v>128</v>
      </c>
      <c r="BL149" s="47">
        <v>14</v>
      </c>
      <c r="BM149" s="47">
        <v>1</v>
      </c>
      <c r="BN149" s="47">
        <v>0</v>
      </c>
      <c r="BO149" s="47">
        <v>3</v>
      </c>
      <c r="BP149" s="47">
        <f t="shared" ref="BP149:BP180" si="177">+BL149+BM149+BN149+BO149</f>
        <v>18</v>
      </c>
      <c r="BQ149" s="154">
        <v>10</v>
      </c>
    </row>
    <row r="150" spans="1:79" s="36" customFormat="1" ht="13.5" customHeight="1">
      <c r="A150" s="246" t="s">
        <v>129</v>
      </c>
      <c r="B150" s="47">
        <v>204</v>
      </c>
      <c r="C150" s="47"/>
      <c r="D150" s="47">
        <v>96</v>
      </c>
      <c r="E150" s="47">
        <v>65</v>
      </c>
      <c r="F150" s="47">
        <v>40</v>
      </c>
      <c r="G150" s="47">
        <v>0</v>
      </c>
      <c r="H150" s="47">
        <v>0</v>
      </c>
      <c r="I150" s="47">
        <v>46</v>
      </c>
      <c r="J150" s="47">
        <v>19</v>
      </c>
      <c r="K150" s="47">
        <v>0</v>
      </c>
      <c r="L150" s="47">
        <v>0</v>
      </c>
      <c r="M150" s="47">
        <v>67</v>
      </c>
      <c r="N150" s="47">
        <v>27</v>
      </c>
      <c r="O150" s="47">
        <v>0</v>
      </c>
      <c r="P150" s="47">
        <v>0</v>
      </c>
      <c r="Q150" s="47">
        <v>5</v>
      </c>
      <c r="R150" s="47">
        <v>4</v>
      </c>
      <c r="S150" s="47"/>
      <c r="T150" s="47"/>
      <c r="U150" s="47">
        <f t="shared" si="171"/>
        <v>387</v>
      </c>
      <c r="V150" s="154">
        <f t="shared" si="172"/>
        <v>186</v>
      </c>
      <c r="X150" s="246" t="s">
        <v>129</v>
      </c>
      <c r="Y150" s="47">
        <v>46</v>
      </c>
      <c r="Z150" s="47"/>
      <c r="AA150" s="47">
        <v>17</v>
      </c>
      <c r="AB150" s="47">
        <v>6</v>
      </c>
      <c r="AC150" s="47">
        <v>3</v>
      </c>
      <c r="AD150" s="47">
        <v>0</v>
      </c>
      <c r="AE150" s="47">
        <v>0</v>
      </c>
      <c r="AF150" s="47">
        <v>3</v>
      </c>
      <c r="AG150" s="47">
        <v>1</v>
      </c>
      <c r="AH150" s="47">
        <v>0</v>
      </c>
      <c r="AI150" s="47">
        <v>0</v>
      </c>
      <c r="AJ150" s="47">
        <v>11</v>
      </c>
      <c r="AK150" s="47">
        <v>3</v>
      </c>
      <c r="AL150" s="47">
        <v>0</v>
      </c>
      <c r="AM150" s="47">
        <v>0</v>
      </c>
      <c r="AN150" s="47">
        <v>2</v>
      </c>
      <c r="AO150" s="47">
        <v>1</v>
      </c>
      <c r="AP150" s="47"/>
      <c r="AQ150" s="47"/>
      <c r="AR150" s="47">
        <f t="shared" si="173"/>
        <v>68</v>
      </c>
      <c r="AS150" s="154">
        <f t="shared" si="174"/>
        <v>25</v>
      </c>
      <c r="AU150" s="246" t="s">
        <v>129</v>
      </c>
      <c r="AV150" s="47">
        <v>4</v>
      </c>
      <c r="AW150" s="47">
        <v>1</v>
      </c>
      <c r="AX150" s="47"/>
      <c r="AY150" s="47">
        <v>2</v>
      </c>
      <c r="AZ150" s="47"/>
      <c r="BA150" s="47">
        <v>1</v>
      </c>
      <c r="BB150" s="47"/>
      <c r="BC150" s="47">
        <v>1</v>
      </c>
      <c r="BD150" s="47"/>
      <c r="BE150" s="47">
        <f t="shared" si="175"/>
        <v>9</v>
      </c>
      <c r="BF150" s="47">
        <v>6</v>
      </c>
      <c r="BG150" s="47">
        <v>3</v>
      </c>
      <c r="BH150" s="47">
        <f t="shared" si="176"/>
        <v>9</v>
      </c>
      <c r="BI150" s="154">
        <v>2</v>
      </c>
      <c r="BK150" s="246" t="s">
        <v>129</v>
      </c>
      <c r="BL150" s="47">
        <v>16</v>
      </c>
      <c r="BM150" s="47">
        <v>0</v>
      </c>
      <c r="BN150" s="47">
        <v>0</v>
      </c>
      <c r="BO150" s="47">
        <v>1</v>
      </c>
      <c r="BP150" s="47">
        <f t="shared" si="177"/>
        <v>17</v>
      </c>
      <c r="BQ150" s="154">
        <v>4</v>
      </c>
    </row>
    <row r="151" spans="1:79" s="36" customFormat="1" ht="13.5" customHeight="1">
      <c r="A151" s="246" t="s">
        <v>130</v>
      </c>
      <c r="B151" s="47">
        <v>114</v>
      </c>
      <c r="C151" s="47"/>
      <c r="D151" s="47">
        <v>42</v>
      </c>
      <c r="E151" s="47">
        <v>42</v>
      </c>
      <c r="F151" s="47">
        <v>18</v>
      </c>
      <c r="G151" s="47">
        <v>0</v>
      </c>
      <c r="H151" s="47">
        <v>0</v>
      </c>
      <c r="I151" s="47">
        <v>20</v>
      </c>
      <c r="J151" s="47">
        <v>8</v>
      </c>
      <c r="K151" s="47">
        <v>0</v>
      </c>
      <c r="L151" s="47">
        <v>0</v>
      </c>
      <c r="M151" s="47">
        <v>45</v>
      </c>
      <c r="N151" s="47">
        <v>16</v>
      </c>
      <c r="O151" s="47">
        <v>0</v>
      </c>
      <c r="P151" s="47">
        <v>0</v>
      </c>
      <c r="Q151" s="47">
        <v>22</v>
      </c>
      <c r="R151" s="47">
        <v>7</v>
      </c>
      <c r="S151" s="47"/>
      <c r="T151" s="47"/>
      <c r="U151" s="47">
        <f t="shared" si="171"/>
        <v>243</v>
      </c>
      <c r="V151" s="154">
        <f t="shared" si="172"/>
        <v>91</v>
      </c>
      <c r="X151" s="246" t="s">
        <v>130</v>
      </c>
      <c r="Y151" s="47">
        <v>20</v>
      </c>
      <c r="Z151" s="47"/>
      <c r="AA151" s="47">
        <v>7</v>
      </c>
      <c r="AB151" s="47">
        <v>0</v>
      </c>
      <c r="AC151" s="47">
        <v>0</v>
      </c>
      <c r="AD151" s="47">
        <v>0</v>
      </c>
      <c r="AE151" s="47">
        <v>0</v>
      </c>
      <c r="AF151" s="47">
        <v>0</v>
      </c>
      <c r="AG151" s="47">
        <v>0</v>
      </c>
      <c r="AH151" s="47">
        <v>0</v>
      </c>
      <c r="AI151" s="47">
        <v>0</v>
      </c>
      <c r="AJ151" s="47">
        <v>5</v>
      </c>
      <c r="AK151" s="47">
        <v>2</v>
      </c>
      <c r="AL151" s="47">
        <v>0</v>
      </c>
      <c r="AM151" s="47">
        <v>0</v>
      </c>
      <c r="AN151" s="47">
        <v>3</v>
      </c>
      <c r="AO151" s="47">
        <v>1</v>
      </c>
      <c r="AP151" s="47"/>
      <c r="AQ151" s="47"/>
      <c r="AR151" s="47">
        <f t="shared" si="173"/>
        <v>28</v>
      </c>
      <c r="AS151" s="154">
        <f t="shared" si="174"/>
        <v>10</v>
      </c>
      <c r="AU151" s="246" t="s">
        <v>130</v>
      </c>
      <c r="AV151" s="47">
        <v>4</v>
      </c>
      <c r="AW151" s="47">
        <v>1</v>
      </c>
      <c r="AX151" s="47"/>
      <c r="AY151" s="47">
        <v>1</v>
      </c>
      <c r="AZ151" s="47"/>
      <c r="BA151" s="47">
        <v>1</v>
      </c>
      <c r="BB151" s="47"/>
      <c r="BC151" s="47">
        <v>1</v>
      </c>
      <c r="BD151" s="47"/>
      <c r="BE151" s="47">
        <f t="shared" si="175"/>
        <v>8</v>
      </c>
      <c r="BF151" s="47">
        <v>8</v>
      </c>
      <c r="BG151" s="47">
        <v>0</v>
      </c>
      <c r="BH151" s="47">
        <f t="shared" si="176"/>
        <v>8</v>
      </c>
      <c r="BI151" s="154">
        <v>1</v>
      </c>
      <c r="BK151" s="246" t="s">
        <v>130</v>
      </c>
      <c r="BL151" s="47">
        <v>6</v>
      </c>
      <c r="BM151" s="47">
        <v>0</v>
      </c>
      <c r="BN151" s="47">
        <v>0</v>
      </c>
      <c r="BO151" s="47">
        <v>5</v>
      </c>
      <c r="BP151" s="47">
        <f t="shared" si="177"/>
        <v>11</v>
      </c>
      <c r="BQ151" s="154">
        <v>0</v>
      </c>
    </row>
    <row r="152" spans="1:79" s="36" customFormat="1" ht="13.5" customHeight="1">
      <c r="A152" s="246" t="s">
        <v>131</v>
      </c>
      <c r="B152" s="47">
        <v>279</v>
      </c>
      <c r="C152" s="47"/>
      <c r="D152" s="47">
        <v>114</v>
      </c>
      <c r="E152" s="47">
        <v>157</v>
      </c>
      <c r="F152" s="47">
        <v>92</v>
      </c>
      <c r="G152" s="47">
        <v>0</v>
      </c>
      <c r="H152" s="47">
        <v>0</v>
      </c>
      <c r="I152" s="47">
        <v>0</v>
      </c>
      <c r="J152" s="47">
        <v>0</v>
      </c>
      <c r="K152" s="47">
        <v>107</v>
      </c>
      <c r="L152" s="47">
        <v>29</v>
      </c>
      <c r="M152" s="47">
        <v>132</v>
      </c>
      <c r="N152" s="47">
        <v>84</v>
      </c>
      <c r="O152" s="47">
        <v>31</v>
      </c>
      <c r="P152" s="47">
        <v>6</v>
      </c>
      <c r="Q152" s="47">
        <v>63</v>
      </c>
      <c r="R152" s="47">
        <v>16</v>
      </c>
      <c r="S152" s="47"/>
      <c r="T152" s="47"/>
      <c r="U152" s="47">
        <f t="shared" si="171"/>
        <v>769</v>
      </c>
      <c r="V152" s="154">
        <f t="shared" si="172"/>
        <v>341</v>
      </c>
      <c r="X152" s="246" t="s">
        <v>131</v>
      </c>
      <c r="Y152" s="47">
        <v>17</v>
      </c>
      <c r="Z152" s="47"/>
      <c r="AA152" s="47">
        <v>4</v>
      </c>
      <c r="AB152" s="47">
        <v>4</v>
      </c>
      <c r="AC152" s="47">
        <v>4</v>
      </c>
      <c r="AD152" s="47">
        <v>0</v>
      </c>
      <c r="AE152" s="47">
        <v>0</v>
      </c>
      <c r="AF152" s="47">
        <v>0</v>
      </c>
      <c r="AG152" s="47">
        <v>0</v>
      </c>
      <c r="AH152" s="47">
        <v>1</v>
      </c>
      <c r="AI152" s="47">
        <v>0</v>
      </c>
      <c r="AJ152" s="47">
        <v>6</v>
      </c>
      <c r="AK152" s="47">
        <v>3</v>
      </c>
      <c r="AL152" s="47">
        <v>4</v>
      </c>
      <c r="AM152" s="47">
        <v>1</v>
      </c>
      <c r="AN152" s="47">
        <v>3</v>
      </c>
      <c r="AO152" s="47">
        <v>3</v>
      </c>
      <c r="AP152" s="47"/>
      <c r="AQ152" s="47"/>
      <c r="AR152" s="47">
        <f t="shared" si="173"/>
        <v>35</v>
      </c>
      <c r="AS152" s="154">
        <f t="shared" si="174"/>
        <v>15</v>
      </c>
      <c r="AU152" s="246" t="s">
        <v>131</v>
      </c>
      <c r="AV152" s="47">
        <v>6</v>
      </c>
      <c r="AW152" s="47">
        <v>3</v>
      </c>
      <c r="AX152" s="47"/>
      <c r="AY152" s="47"/>
      <c r="AZ152" s="47">
        <v>2</v>
      </c>
      <c r="BA152" s="47">
        <v>2</v>
      </c>
      <c r="BB152" s="47">
        <v>1</v>
      </c>
      <c r="BC152" s="47">
        <v>1</v>
      </c>
      <c r="BD152" s="47"/>
      <c r="BE152" s="47">
        <f t="shared" si="175"/>
        <v>15</v>
      </c>
      <c r="BF152" s="47">
        <v>15</v>
      </c>
      <c r="BG152" s="47">
        <v>0</v>
      </c>
      <c r="BH152" s="47">
        <f t="shared" si="176"/>
        <v>15</v>
      </c>
      <c r="BI152" s="154">
        <v>1</v>
      </c>
      <c r="BK152" s="246" t="s">
        <v>131</v>
      </c>
      <c r="BL152" s="47">
        <v>18</v>
      </c>
      <c r="BM152" s="47">
        <v>1</v>
      </c>
      <c r="BN152" s="47">
        <v>0</v>
      </c>
      <c r="BO152" s="47">
        <v>5</v>
      </c>
      <c r="BP152" s="47">
        <f t="shared" si="177"/>
        <v>24</v>
      </c>
      <c r="BQ152" s="154">
        <v>15</v>
      </c>
    </row>
    <row r="153" spans="1:79" s="36" customFormat="1" ht="13.5" customHeight="1">
      <c r="A153" s="247" t="s">
        <v>35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>
        <f t="shared" si="171"/>
        <v>0</v>
      </c>
      <c r="V153" s="154">
        <f t="shared" si="172"/>
        <v>0</v>
      </c>
      <c r="X153" s="247" t="s">
        <v>35</v>
      </c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>
        <f t="shared" si="173"/>
        <v>0</v>
      </c>
      <c r="AS153" s="154">
        <f t="shared" si="174"/>
        <v>0</v>
      </c>
      <c r="AU153" s="247" t="s">
        <v>35</v>
      </c>
      <c r="AV153" s="47"/>
      <c r="AW153" s="47"/>
      <c r="AX153" s="47"/>
      <c r="AY153" s="47"/>
      <c r="AZ153" s="47"/>
      <c r="BA153" s="47"/>
      <c r="BB153" s="47"/>
      <c r="BC153" s="47"/>
      <c r="BD153" s="47"/>
      <c r="BE153" s="47">
        <f t="shared" si="175"/>
        <v>0</v>
      </c>
      <c r="BF153" s="47"/>
      <c r="BG153" s="47"/>
      <c r="BH153" s="47">
        <f t="shared" si="176"/>
        <v>0</v>
      </c>
      <c r="BI153" s="154"/>
      <c r="BK153" s="247" t="s">
        <v>35</v>
      </c>
      <c r="BL153" s="47"/>
      <c r="BM153" s="47"/>
      <c r="BN153" s="47"/>
      <c r="BO153" s="47"/>
      <c r="BP153" s="47">
        <f t="shared" si="177"/>
        <v>0</v>
      </c>
      <c r="BQ153" s="154"/>
    </row>
    <row r="154" spans="1:79" s="36" customFormat="1" ht="13.5" customHeight="1">
      <c r="A154" s="246" t="s">
        <v>132</v>
      </c>
      <c r="B154" s="47">
        <v>429</v>
      </c>
      <c r="C154" s="47"/>
      <c r="D154" s="47">
        <v>151</v>
      </c>
      <c r="E154" s="47">
        <v>226</v>
      </c>
      <c r="F154" s="47">
        <v>97</v>
      </c>
      <c r="G154" s="47">
        <v>0</v>
      </c>
      <c r="H154" s="47">
        <v>0</v>
      </c>
      <c r="I154" s="47">
        <v>0</v>
      </c>
      <c r="J154" s="47">
        <v>0</v>
      </c>
      <c r="K154" s="47">
        <v>154</v>
      </c>
      <c r="L154" s="47">
        <v>39</v>
      </c>
      <c r="M154" s="47">
        <v>159</v>
      </c>
      <c r="N154" s="47">
        <v>55</v>
      </c>
      <c r="O154" s="47">
        <v>13</v>
      </c>
      <c r="P154" s="47">
        <v>1</v>
      </c>
      <c r="Q154" s="47">
        <v>72</v>
      </c>
      <c r="R154" s="47">
        <v>20</v>
      </c>
      <c r="S154" s="47"/>
      <c r="T154" s="47"/>
      <c r="U154" s="47">
        <f t="shared" si="171"/>
        <v>1053</v>
      </c>
      <c r="V154" s="154">
        <f t="shared" si="172"/>
        <v>363</v>
      </c>
      <c r="X154" s="246" t="s">
        <v>132</v>
      </c>
      <c r="Y154" s="47">
        <v>24</v>
      </c>
      <c r="Z154" s="47"/>
      <c r="AA154" s="47">
        <v>7</v>
      </c>
      <c r="AB154" s="47">
        <v>0</v>
      </c>
      <c r="AC154" s="47">
        <v>0</v>
      </c>
      <c r="AD154" s="47">
        <v>0</v>
      </c>
      <c r="AE154" s="47">
        <v>0</v>
      </c>
      <c r="AF154" s="47">
        <v>0</v>
      </c>
      <c r="AG154" s="47">
        <v>0</v>
      </c>
      <c r="AH154" s="47">
        <v>3</v>
      </c>
      <c r="AI154" s="47">
        <v>0</v>
      </c>
      <c r="AJ154" s="47">
        <v>16</v>
      </c>
      <c r="AK154" s="47">
        <v>3</v>
      </c>
      <c r="AL154" s="47">
        <v>1</v>
      </c>
      <c r="AM154" s="47">
        <v>0</v>
      </c>
      <c r="AN154" s="47">
        <v>19</v>
      </c>
      <c r="AO154" s="47">
        <v>4</v>
      </c>
      <c r="AP154" s="47"/>
      <c r="AQ154" s="47"/>
      <c r="AR154" s="47">
        <f t="shared" si="173"/>
        <v>63</v>
      </c>
      <c r="AS154" s="154">
        <f t="shared" si="174"/>
        <v>14</v>
      </c>
      <c r="AU154" s="246" t="s">
        <v>132</v>
      </c>
      <c r="AV154" s="47">
        <v>7</v>
      </c>
      <c r="AW154" s="47">
        <v>4</v>
      </c>
      <c r="AX154" s="47"/>
      <c r="AY154" s="47"/>
      <c r="AZ154" s="47">
        <v>3</v>
      </c>
      <c r="BA154" s="47">
        <v>3</v>
      </c>
      <c r="BB154" s="47">
        <v>1</v>
      </c>
      <c r="BC154" s="47">
        <v>2</v>
      </c>
      <c r="BD154" s="47"/>
      <c r="BE154" s="47">
        <f t="shared" si="175"/>
        <v>20</v>
      </c>
      <c r="BF154" s="47">
        <v>11</v>
      </c>
      <c r="BG154" s="47">
        <v>5</v>
      </c>
      <c r="BH154" s="47">
        <f t="shared" si="176"/>
        <v>16</v>
      </c>
      <c r="BI154" s="154">
        <v>1</v>
      </c>
      <c r="BK154" s="246" t="s">
        <v>132</v>
      </c>
      <c r="BL154" s="47">
        <v>7</v>
      </c>
      <c r="BM154" s="47">
        <v>1</v>
      </c>
      <c r="BN154" s="47">
        <v>0</v>
      </c>
      <c r="BO154" s="47">
        <v>1</v>
      </c>
      <c r="BP154" s="47">
        <f t="shared" si="177"/>
        <v>9</v>
      </c>
      <c r="BQ154" s="154">
        <v>27</v>
      </c>
    </row>
    <row r="155" spans="1:79" s="36" customFormat="1" ht="13.5" customHeight="1">
      <c r="A155" s="246" t="s">
        <v>133</v>
      </c>
      <c r="B155" s="47">
        <v>695</v>
      </c>
      <c r="C155" s="47"/>
      <c r="D155" s="47">
        <v>289</v>
      </c>
      <c r="E155" s="47">
        <v>395</v>
      </c>
      <c r="F155" s="47">
        <v>161</v>
      </c>
      <c r="G155" s="47">
        <v>0</v>
      </c>
      <c r="H155" s="47">
        <v>0</v>
      </c>
      <c r="I155" s="47">
        <v>0</v>
      </c>
      <c r="J155" s="47">
        <v>0</v>
      </c>
      <c r="K155" s="47">
        <v>395</v>
      </c>
      <c r="L155" s="47">
        <v>111</v>
      </c>
      <c r="M155" s="47">
        <v>313</v>
      </c>
      <c r="N155" s="47">
        <v>153</v>
      </c>
      <c r="O155" s="47">
        <v>23</v>
      </c>
      <c r="P155" s="47">
        <v>0</v>
      </c>
      <c r="Q155" s="47">
        <v>142</v>
      </c>
      <c r="R155" s="47">
        <v>53</v>
      </c>
      <c r="S155" s="47"/>
      <c r="T155" s="47"/>
      <c r="U155" s="47">
        <f t="shared" si="171"/>
        <v>1963</v>
      </c>
      <c r="V155" s="154">
        <f t="shared" si="172"/>
        <v>767</v>
      </c>
      <c r="X155" s="246" t="s">
        <v>133</v>
      </c>
      <c r="Y155" s="47">
        <v>69</v>
      </c>
      <c r="Z155" s="47"/>
      <c r="AA155" s="47">
        <v>32</v>
      </c>
      <c r="AB155" s="47">
        <v>23</v>
      </c>
      <c r="AC155" s="47">
        <v>9</v>
      </c>
      <c r="AD155" s="47">
        <v>0</v>
      </c>
      <c r="AE155" s="47">
        <v>0</v>
      </c>
      <c r="AF155" s="47">
        <v>0</v>
      </c>
      <c r="AG155" s="47">
        <v>0</v>
      </c>
      <c r="AH155" s="47">
        <v>21</v>
      </c>
      <c r="AI155" s="47">
        <v>2</v>
      </c>
      <c r="AJ155" s="47">
        <v>32</v>
      </c>
      <c r="AK155" s="47">
        <v>15</v>
      </c>
      <c r="AL155" s="47">
        <v>6</v>
      </c>
      <c r="AM155" s="47">
        <v>0</v>
      </c>
      <c r="AN155" s="47">
        <v>27</v>
      </c>
      <c r="AO155" s="47">
        <v>9</v>
      </c>
      <c r="AP155" s="47"/>
      <c r="AQ155" s="47"/>
      <c r="AR155" s="47">
        <f t="shared" si="173"/>
        <v>178</v>
      </c>
      <c r="AS155" s="154">
        <f t="shared" si="174"/>
        <v>67</v>
      </c>
      <c r="AU155" s="246" t="s">
        <v>133</v>
      </c>
      <c r="AV155" s="47">
        <v>11</v>
      </c>
      <c r="AW155" s="47">
        <v>6</v>
      </c>
      <c r="AX155" s="47"/>
      <c r="AY155" s="47"/>
      <c r="AZ155" s="47">
        <v>7</v>
      </c>
      <c r="BA155" s="47">
        <v>5</v>
      </c>
      <c r="BB155" s="47">
        <v>1</v>
      </c>
      <c r="BC155" s="47">
        <v>3</v>
      </c>
      <c r="BD155" s="47"/>
      <c r="BE155" s="47">
        <f t="shared" si="175"/>
        <v>33</v>
      </c>
      <c r="BF155" s="47">
        <v>29</v>
      </c>
      <c r="BG155" s="47">
        <v>0</v>
      </c>
      <c r="BH155" s="47">
        <f t="shared" si="176"/>
        <v>29</v>
      </c>
      <c r="BI155" s="154">
        <v>1</v>
      </c>
      <c r="BK155" s="246" t="s">
        <v>133</v>
      </c>
      <c r="BL155" s="47">
        <v>36</v>
      </c>
      <c r="BM155" s="47">
        <v>5</v>
      </c>
      <c r="BN155" s="47">
        <v>0</v>
      </c>
      <c r="BO155" s="47">
        <v>0</v>
      </c>
      <c r="BP155" s="47">
        <f t="shared" si="177"/>
        <v>41</v>
      </c>
      <c r="BQ155" s="154">
        <v>14</v>
      </c>
    </row>
    <row r="156" spans="1:79" s="36" customFormat="1" ht="13.5" customHeight="1">
      <c r="A156" s="246" t="s">
        <v>134</v>
      </c>
      <c r="B156" s="47">
        <v>1103</v>
      </c>
      <c r="C156" s="47"/>
      <c r="D156" s="47">
        <v>418</v>
      </c>
      <c r="E156" s="47">
        <v>423</v>
      </c>
      <c r="F156" s="47">
        <v>171</v>
      </c>
      <c r="G156" s="47">
        <v>0</v>
      </c>
      <c r="H156" s="47">
        <v>0</v>
      </c>
      <c r="I156" s="47">
        <v>0</v>
      </c>
      <c r="J156" s="47">
        <v>0</v>
      </c>
      <c r="K156" s="47">
        <v>287</v>
      </c>
      <c r="L156" s="47">
        <v>68</v>
      </c>
      <c r="M156" s="47">
        <v>281</v>
      </c>
      <c r="N156" s="47">
        <v>118</v>
      </c>
      <c r="O156" s="47">
        <v>13</v>
      </c>
      <c r="P156" s="47">
        <v>2</v>
      </c>
      <c r="Q156" s="47">
        <v>157</v>
      </c>
      <c r="R156" s="47">
        <v>36</v>
      </c>
      <c r="S156" s="47"/>
      <c r="T156" s="47"/>
      <c r="U156" s="47">
        <f t="shared" si="171"/>
        <v>2264</v>
      </c>
      <c r="V156" s="154">
        <f t="shared" si="172"/>
        <v>813</v>
      </c>
      <c r="X156" s="246" t="s">
        <v>134</v>
      </c>
      <c r="Y156" s="47">
        <v>31</v>
      </c>
      <c r="Z156" s="47"/>
      <c r="AA156" s="47">
        <v>7</v>
      </c>
      <c r="AB156" s="47">
        <v>7</v>
      </c>
      <c r="AC156" s="47">
        <v>3</v>
      </c>
      <c r="AD156" s="47">
        <v>0</v>
      </c>
      <c r="AE156" s="47">
        <v>0</v>
      </c>
      <c r="AF156" s="47">
        <v>0</v>
      </c>
      <c r="AG156" s="47">
        <v>0</v>
      </c>
      <c r="AH156" s="47">
        <v>4</v>
      </c>
      <c r="AI156" s="47">
        <v>1</v>
      </c>
      <c r="AJ156" s="47">
        <v>12</v>
      </c>
      <c r="AK156" s="47">
        <v>8</v>
      </c>
      <c r="AL156" s="47">
        <v>4</v>
      </c>
      <c r="AM156" s="47">
        <v>0</v>
      </c>
      <c r="AN156" s="47">
        <v>16</v>
      </c>
      <c r="AO156" s="47">
        <v>2</v>
      </c>
      <c r="AP156" s="47"/>
      <c r="AQ156" s="47"/>
      <c r="AR156" s="47">
        <f t="shared" si="173"/>
        <v>74</v>
      </c>
      <c r="AS156" s="154">
        <f t="shared" si="174"/>
        <v>21</v>
      </c>
      <c r="AU156" s="246" t="s">
        <v>134</v>
      </c>
      <c r="AV156" s="47">
        <v>18</v>
      </c>
      <c r="AW156" s="47">
        <v>8</v>
      </c>
      <c r="AX156" s="47"/>
      <c r="AY156" s="47"/>
      <c r="AZ156" s="47">
        <v>5</v>
      </c>
      <c r="BA156" s="47">
        <v>4</v>
      </c>
      <c r="BB156" s="47">
        <v>1</v>
      </c>
      <c r="BC156" s="47">
        <v>3</v>
      </c>
      <c r="BD156" s="47"/>
      <c r="BE156" s="47">
        <f t="shared" si="175"/>
        <v>39</v>
      </c>
      <c r="BF156" s="47">
        <v>28</v>
      </c>
      <c r="BG156" s="47">
        <v>11</v>
      </c>
      <c r="BH156" s="47">
        <f t="shared" si="176"/>
        <v>39</v>
      </c>
      <c r="BI156" s="154">
        <v>4</v>
      </c>
      <c r="BK156" s="246" t="s">
        <v>134</v>
      </c>
      <c r="BL156" s="47">
        <v>29</v>
      </c>
      <c r="BM156" s="47">
        <v>0</v>
      </c>
      <c r="BN156" s="47">
        <v>0</v>
      </c>
      <c r="BO156" s="47">
        <v>18</v>
      </c>
      <c r="BP156" s="47">
        <f t="shared" si="177"/>
        <v>47</v>
      </c>
      <c r="BQ156" s="154">
        <v>11</v>
      </c>
    </row>
    <row r="157" spans="1:79" s="36" customFormat="1" ht="13.5" customHeight="1">
      <c r="A157" s="246" t="s">
        <v>135</v>
      </c>
      <c r="B157" s="47">
        <v>389</v>
      </c>
      <c r="C157" s="47"/>
      <c r="D157" s="47">
        <v>184</v>
      </c>
      <c r="E157" s="47">
        <v>170</v>
      </c>
      <c r="F157" s="47">
        <v>81</v>
      </c>
      <c r="G157" s="47">
        <v>65</v>
      </c>
      <c r="H157" s="47">
        <v>35</v>
      </c>
      <c r="I157" s="47">
        <v>0</v>
      </c>
      <c r="J157" s="47">
        <v>0</v>
      </c>
      <c r="K157" s="47">
        <v>76</v>
      </c>
      <c r="L157" s="47">
        <v>33</v>
      </c>
      <c r="M157" s="47">
        <v>243</v>
      </c>
      <c r="N157" s="47">
        <v>99</v>
      </c>
      <c r="O157" s="47">
        <v>15</v>
      </c>
      <c r="P157" s="47">
        <v>1</v>
      </c>
      <c r="Q157" s="47">
        <v>44</v>
      </c>
      <c r="R157" s="47">
        <v>12</v>
      </c>
      <c r="S157" s="47"/>
      <c r="T157" s="47"/>
      <c r="U157" s="47">
        <f t="shared" si="171"/>
        <v>1002</v>
      </c>
      <c r="V157" s="154">
        <f t="shared" si="172"/>
        <v>445</v>
      </c>
      <c r="X157" s="246" t="s">
        <v>135</v>
      </c>
      <c r="Y157" s="47">
        <v>63</v>
      </c>
      <c r="Z157" s="47"/>
      <c r="AA157" s="47">
        <v>32</v>
      </c>
      <c r="AB157" s="47">
        <v>5</v>
      </c>
      <c r="AC157" s="47">
        <v>2</v>
      </c>
      <c r="AD157" s="47">
        <v>4</v>
      </c>
      <c r="AE157" s="47">
        <v>3</v>
      </c>
      <c r="AF157" s="47">
        <v>0</v>
      </c>
      <c r="AG157" s="47">
        <v>0</v>
      </c>
      <c r="AH157" s="47">
        <v>3</v>
      </c>
      <c r="AI157" s="47">
        <v>1</v>
      </c>
      <c r="AJ157" s="47">
        <v>38</v>
      </c>
      <c r="AK157" s="47">
        <v>14</v>
      </c>
      <c r="AL157" s="47">
        <v>0</v>
      </c>
      <c r="AM157" s="47">
        <v>0</v>
      </c>
      <c r="AN157" s="47">
        <v>3</v>
      </c>
      <c r="AO157" s="47">
        <v>2</v>
      </c>
      <c r="AP157" s="47"/>
      <c r="AQ157" s="47"/>
      <c r="AR157" s="47">
        <f t="shared" si="173"/>
        <v>116</v>
      </c>
      <c r="AS157" s="154">
        <f t="shared" si="174"/>
        <v>54</v>
      </c>
      <c r="AU157" s="246" t="s">
        <v>135</v>
      </c>
      <c r="AV157" s="47">
        <v>6</v>
      </c>
      <c r="AW157" s="47">
        <v>2</v>
      </c>
      <c r="AX157" s="47">
        <v>2</v>
      </c>
      <c r="AY157" s="47"/>
      <c r="AZ157" s="47">
        <v>1</v>
      </c>
      <c r="BA157" s="47">
        <v>3</v>
      </c>
      <c r="BB157" s="47">
        <v>1</v>
      </c>
      <c r="BC157" s="47">
        <v>1</v>
      </c>
      <c r="BD157" s="47"/>
      <c r="BE157" s="47">
        <f t="shared" si="175"/>
        <v>16</v>
      </c>
      <c r="BF157" s="47">
        <v>11</v>
      </c>
      <c r="BG157" s="47">
        <v>0</v>
      </c>
      <c r="BH157" s="47">
        <f t="shared" si="176"/>
        <v>11</v>
      </c>
      <c r="BI157" s="154">
        <v>1</v>
      </c>
      <c r="BK157" s="246" t="s">
        <v>135</v>
      </c>
      <c r="BL157" s="47">
        <v>2</v>
      </c>
      <c r="BM157" s="47">
        <v>0</v>
      </c>
      <c r="BN157" s="47">
        <v>0</v>
      </c>
      <c r="BO157" s="47">
        <v>6</v>
      </c>
      <c r="BP157" s="47">
        <f t="shared" si="177"/>
        <v>8</v>
      </c>
      <c r="BQ157" s="154">
        <v>0</v>
      </c>
    </row>
    <row r="158" spans="1:79" s="36" customFormat="1" ht="13.5" customHeight="1">
      <c r="A158" s="247" t="s">
        <v>36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>
        <f t="shared" si="171"/>
        <v>0</v>
      </c>
      <c r="V158" s="154">
        <f t="shared" si="172"/>
        <v>0</v>
      </c>
      <c r="X158" s="247" t="s">
        <v>36</v>
      </c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>
        <f t="shared" si="173"/>
        <v>0</v>
      </c>
      <c r="AS158" s="154">
        <f t="shared" si="174"/>
        <v>0</v>
      </c>
      <c r="AU158" s="247" t="s">
        <v>36</v>
      </c>
      <c r="AV158" s="47"/>
      <c r="AW158" s="47"/>
      <c r="AX158" s="47"/>
      <c r="AY158" s="47"/>
      <c r="AZ158" s="47"/>
      <c r="BA158" s="47"/>
      <c r="BB158" s="47"/>
      <c r="BC158" s="47"/>
      <c r="BD158" s="47"/>
      <c r="BE158" s="47">
        <f t="shared" si="175"/>
        <v>0</v>
      </c>
      <c r="BF158" s="47"/>
      <c r="BG158" s="47"/>
      <c r="BH158" s="47">
        <f t="shared" si="176"/>
        <v>0</v>
      </c>
      <c r="BI158" s="154"/>
      <c r="BK158" s="247" t="s">
        <v>36</v>
      </c>
      <c r="BL158" s="47"/>
      <c r="BM158" s="47"/>
      <c r="BN158" s="47"/>
      <c r="BO158" s="47"/>
      <c r="BP158" s="47">
        <f t="shared" si="177"/>
        <v>0</v>
      </c>
      <c r="BQ158" s="154"/>
    </row>
    <row r="159" spans="1:79" s="36" customFormat="1" ht="13.5" customHeight="1">
      <c r="A159" s="246" t="s">
        <v>136</v>
      </c>
      <c r="B159" s="47">
        <v>198</v>
      </c>
      <c r="C159" s="47"/>
      <c r="D159" s="47">
        <v>76</v>
      </c>
      <c r="E159" s="47">
        <v>71</v>
      </c>
      <c r="F159" s="47">
        <v>29</v>
      </c>
      <c r="G159" s="47">
        <v>0</v>
      </c>
      <c r="H159" s="47">
        <v>0</v>
      </c>
      <c r="I159" s="47">
        <v>27</v>
      </c>
      <c r="J159" s="47">
        <v>9</v>
      </c>
      <c r="K159" s="47">
        <v>0</v>
      </c>
      <c r="L159" s="47">
        <v>0</v>
      </c>
      <c r="M159" s="47">
        <v>43</v>
      </c>
      <c r="N159" s="47">
        <v>16</v>
      </c>
      <c r="O159" s="47">
        <v>0</v>
      </c>
      <c r="P159" s="47">
        <v>0</v>
      </c>
      <c r="Q159" s="47">
        <v>10</v>
      </c>
      <c r="R159" s="47">
        <v>2</v>
      </c>
      <c r="S159" s="47"/>
      <c r="T159" s="47"/>
      <c r="U159" s="47">
        <f t="shared" si="171"/>
        <v>349</v>
      </c>
      <c r="V159" s="154">
        <f t="shared" si="172"/>
        <v>132</v>
      </c>
      <c r="X159" s="246" t="s">
        <v>136</v>
      </c>
      <c r="Y159" s="47">
        <v>11</v>
      </c>
      <c r="Z159" s="47"/>
      <c r="AA159" s="47">
        <v>2</v>
      </c>
      <c r="AB159" s="47">
        <v>0</v>
      </c>
      <c r="AC159" s="47">
        <v>0</v>
      </c>
      <c r="AD159" s="47">
        <v>0</v>
      </c>
      <c r="AE159" s="47">
        <v>0</v>
      </c>
      <c r="AF159" s="47">
        <v>0</v>
      </c>
      <c r="AG159" s="47">
        <v>0</v>
      </c>
      <c r="AH159" s="47">
        <v>0</v>
      </c>
      <c r="AI159" s="47">
        <v>0</v>
      </c>
      <c r="AJ159" s="47">
        <v>4</v>
      </c>
      <c r="AK159" s="47">
        <v>2</v>
      </c>
      <c r="AL159" s="47">
        <v>0</v>
      </c>
      <c r="AM159" s="47">
        <v>0</v>
      </c>
      <c r="AN159" s="47">
        <v>3</v>
      </c>
      <c r="AO159" s="47">
        <v>0</v>
      </c>
      <c r="AP159" s="47"/>
      <c r="AQ159" s="47"/>
      <c r="AR159" s="47">
        <f t="shared" si="173"/>
        <v>18</v>
      </c>
      <c r="AS159" s="154">
        <f t="shared" si="174"/>
        <v>4</v>
      </c>
      <c r="AU159" s="246" t="s">
        <v>136</v>
      </c>
      <c r="AV159" s="47">
        <v>5</v>
      </c>
      <c r="AW159" s="47">
        <v>2</v>
      </c>
      <c r="AX159" s="47"/>
      <c r="AY159" s="47">
        <v>1</v>
      </c>
      <c r="AZ159" s="47"/>
      <c r="BA159" s="47">
        <v>1</v>
      </c>
      <c r="BB159" s="47"/>
      <c r="BC159" s="47">
        <v>1</v>
      </c>
      <c r="BD159" s="47"/>
      <c r="BE159" s="47">
        <f t="shared" si="175"/>
        <v>10</v>
      </c>
      <c r="BF159" s="47">
        <v>11</v>
      </c>
      <c r="BG159" s="47">
        <v>1</v>
      </c>
      <c r="BH159" s="47">
        <f t="shared" si="176"/>
        <v>12</v>
      </c>
      <c r="BI159" s="154">
        <v>4</v>
      </c>
      <c r="BK159" s="246" t="s">
        <v>136</v>
      </c>
      <c r="BL159" s="47">
        <v>3</v>
      </c>
      <c r="BM159" s="47">
        <v>2</v>
      </c>
      <c r="BN159" s="47">
        <v>0</v>
      </c>
      <c r="BO159" s="47">
        <v>10</v>
      </c>
      <c r="BP159" s="47">
        <f t="shared" si="177"/>
        <v>15</v>
      </c>
      <c r="BQ159" s="154">
        <v>5</v>
      </c>
    </row>
    <row r="160" spans="1:79" s="36" customFormat="1" ht="13.5" customHeight="1">
      <c r="A160" s="246" t="s">
        <v>137</v>
      </c>
      <c r="B160" s="47">
        <v>367</v>
      </c>
      <c r="C160" s="47"/>
      <c r="D160" s="47">
        <v>175</v>
      </c>
      <c r="E160" s="47">
        <v>285</v>
      </c>
      <c r="F160" s="47">
        <v>159</v>
      </c>
      <c r="G160" s="47">
        <v>0</v>
      </c>
      <c r="H160" s="47">
        <v>0</v>
      </c>
      <c r="I160" s="47">
        <v>31</v>
      </c>
      <c r="J160" s="47">
        <v>2</v>
      </c>
      <c r="K160" s="47">
        <v>202</v>
      </c>
      <c r="L160" s="47">
        <v>118</v>
      </c>
      <c r="M160" s="47">
        <v>275</v>
      </c>
      <c r="N160" s="47">
        <v>154</v>
      </c>
      <c r="O160" s="47">
        <v>18</v>
      </c>
      <c r="P160" s="47">
        <v>6</v>
      </c>
      <c r="Q160" s="47">
        <v>79</v>
      </c>
      <c r="R160" s="47">
        <v>27</v>
      </c>
      <c r="S160" s="47"/>
      <c r="T160" s="47"/>
      <c r="U160" s="47">
        <f t="shared" si="171"/>
        <v>1257</v>
      </c>
      <c r="V160" s="154">
        <f t="shared" si="172"/>
        <v>641</v>
      </c>
      <c r="X160" s="246" t="s">
        <v>137</v>
      </c>
      <c r="Y160" s="47">
        <v>166</v>
      </c>
      <c r="Z160" s="47"/>
      <c r="AA160" s="47">
        <v>81</v>
      </c>
      <c r="AB160" s="47">
        <v>3</v>
      </c>
      <c r="AC160" s="47">
        <v>1</v>
      </c>
      <c r="AD160" s="47">
        <v>0</v>
      </c>
      <c r="AE160" s="47">
        <v>0</v>
      </c>
      <c r="AF160" s="47">
        <v>0</v>
      </c>
      <c r="AG160" s="47">
        <v>0</v>
      </c>
      <c r="AH160" s="47">
        <v>0</v>
      </c>
      <c r="AI160" s="47">
        <v>0</v>
      </c>
      <c r="AJ160" s="47">
        <v>112</v>
      </c>
      <c r="AK160" s="47">
        <v>55</v>
      </c>
      <c r="AL160" s="47">
        <v>1</v>
      </c>
      <c r="AM160" s="47">
        <v>0</v>
      </c>
      <c r="AN160" s="47">
        <v>23</v>
      </c>
      <c r="AO160" s="47">
        <v>5</v>
      </c>
      <c r="AP160" s="47"/>
      <c r="AQ160" s="47"/>
      <c r="AR160" s="47">
        <f t="shared" si="173"/>
        <v>305</v>
      </c>
      <c r="AS160" s="154">
        <f t="shared" si="174"/>
        <v>142</v>
      </c>
      <c r="AU160" s="246" t="s">
        <v>137</v>
      </c>
      <c r="AV160" s="47">
        <v>7</v>
      </c>
      <c r="AW160" s="47">
        <v>4</v>
      </c>
      <c r="AX160" s="47"/>
      <c r="AY160" s="47">
        <v>1</v>
      </c>
      <c r="AZ160" s="47">
        <v>3</v>
      </c>
      <c r="BA160" s="47">
        <v>4</v>
      </c>
      <c r="BB160" s="47">
        <v>1</v>
      </c>
      <c r="BC160" s="47">
        <v>2</v>
      </c>
      <c r="BD160" s="47"/>
      <c r="BE160" s="47">
        <f t="shared" si="175"/>
        <v>22</v>
      </c>
      <c r="BF160" s="47">
        <v>17</v>
      </c>
      <c r="BG160" s="47">
        <v>3</v>
      </c>
      <c r="BH160" s="47">
        <f t="shared" si="176"/>
        <v>20</v>
      </c>
      <c r="BI160" s="154">
        <v>2</v>
      </c>
      <c r="BK160" s="246" t="s">
        <v>137</v>
      </c>
      <c r="BL160" s="47">
        <v>14</v>
      </c>
      <c r="BM160" s="47">
        <v>1</v>
      </c>
      <c r="BN160" s="47">
        <v>0</v>
      </c>
      <c r="BO160" s="47">
        <v>18</v>
      </c>
      <c r="BP160" s="47">
        <f t="shared" si="177"/>
        <v>33</v>
      </c>
      <c r="BQ160" s="154">
        <v>12</v>
      </c>
    </row>
    <row r="161" spans="1:69" s="36" customFormat="1" ht="13.5" customHeight="1">
      <c r="A161" s="246" t="s">
        <v>138</v>
      </c>
      <c r="B161" s="47">
        <v>520</v>
      </c>
      <c r="C161" s="47"/>
      <c r="D161" s="47">
        <v>217</v>
      </c>
      <c r="E161" s="47">
        <v>240</v>
      </c>
      <c r="F161" s="47">
        <v>107</v>
      </c>
      <c r="G161" s="47">
        <v>0</v>
      </c>
      <c r="H161" s="47">
        <v>0</v>
      </c>
      <c r="I161" s="47">
        <v>0</v>
      </c>
      <c r="J161" s="47">
        <v>0</v>
      </c>
      <c r="K161" s="47">
        <v>231</v>
      </c>
      <c r="L161" s="47">
        <v>61</v>
      </c>
      <c r="M161" s="47">
        <v>193</v>
      </c>
      <c r="N161" s="47">
        <v>97</v>
      </c>
      <c r="O161" s="47">
        <v>7</v>
      </c>
      <c r="P161" s="47">
        <v>1</v>
      </c>
      <c r="Q161" s="47">
        <v>133</v>
      </c>
      <c r="R161" s="47">
        <v>28</v>
      </c>
      <c r="S161" s="47"/>
      <c r="T161" s="47"/>
      <c r="U161" s="47">
        <f t="shared" si="171"/>
        <v>1324</v>
      </c>
      <c r="V161" s="154">
        <f t="shared" si="172"/>
        <v>511</v>
      </c>
      <c r="X161" s="246" t="s">
        <v>138</v>
      </c>
      <c r="Y161" s="47">
        <v>67</v>
      </c>
      <c r="Z161" s="47"/>
      <c r="AA161" s="47">
        <v>27</v>
      </c>
      <c r="AB161" s="47">
        <v>38</v>
      </c>
      <c r="AC161" s="47">
        <v>20</v>
      </c>
      <c r="AD161" s="47">
        <v>0</v>
      </c>
      <c r="AE161" s="47">
        <v>0</v>
      </c>
      <c r="AF161" s="47">
        <v>0</v>
      </c>
      <c r="AG161" s="47">
        <v>0</v>
      </c>
      <c r="AH161" s="47">
        <v>51</v>
      </c>
      <c r="AI161" s="47">
        <v>17</v>
      </c>
      <c r="AJ161" s="47">
        <v>63</v>
      </c>
      <c r="AK161" s="47">
        <v>34</v>
      </c>
      <c r="AL161" s="47">
        <v>5</v>
      </c>
      <c r="AM161" s="47">
        <v>1</v>
      </c>
      <c r="AN161" s="47">
        <v>72</v>
      </c>
      <c r="AO161" s="47">
        <v>9</v>
      </c>
      <c r="AP161" s="47"/>
      <c r="AQ161" s="47"/>
      <c r="AR161" s="47">
        <f t="shared" si="173"/>
        <v>296</v>
      </c>
      <c r="AS161" s="154">
        <f t="shared" si="174"/>
        <v>108</v>
      </c>
      <c r="AU161" s="246" t="s">
        <v>138</v>
      </c>
      <c r="AV161" s="47">
        <v>9</v>
      </c>
      <c r="AW161" s="47">
        <v>5</v>
      </c>
      <c r="AX161" s="47"/>
      <c r="AY161" s="47"/>
      <c r="AZ161" s="47">
        <v>4</v>
      </c>
      <c r="BA161" s="47">
        <v>4</v>
      </c>
      <c r="BB161" s="47">
        <v>1</v>
      </c>
      <c r="BC161" s="47">
        <v>4</v>
      </c>
      <c r="BD161" s="47"/>
      <c r="BE161" s="47">
        <f t="shared" si="175"/>
        <v>27</v>
      </c>
      <c r="BF161" s="47">
        <v>22</v>
      </c>
      <c r="BG161" s="47">
        <v>4</v>
      </c>
      <c r="BH161" s="47">
        <f t="shared" si="176"/>
        <v>26</v>
      </c>
      <c r="BI161" s="154">
        <v>1</v>
      </c>
      <c r="BK161" s="246" t="s">
        <v>138</v>
      </c>
      <c r="BL161" s="47">
        <v>21</v>
      </c>
      <c r="BM161" s="47">
        <v>8</v>
      </c>
      <c r="BN161" s="47">
        <v>0</v>
      </c>
      <c r="BO161" s="47">
        <v>5</v>
      </c>
      <c r="BP161" s="47">
        <f t="shared" si="177"/>
        <v>34</v>
      </c>
      <c r="BQ161" s="154">
        <v>10</v>
      </c>
    </row>
    <row r="162" spans="1:69" s="36" customFormat="1" ht="13.5" customHeight="1">
      <c r="A162" s="246" t="s">
        <v>139</v>
      </c>
      <c r="B162" s="47">
        <v>645</v>
      </c>
      <c r="C162" s="47"/>
      <c r="D162" s="47">
        <v>238</v>
      </c>
      <c r="E162" s="47">
        <v>395</v>
      </c>
      <c r="F162" s="47">
        <v>124</v>
      </c>
      <c r="G162" s="47">
        <v>0</v>
      </c>
      <c r="H162" s="47">
        <v>0</v>
      </c>
      <c r="I162" s="47">
        <v>0</v>
      </c>
      <c r="J162" s="47">
        <v>0</v>
      </c>
      <c r="K162" s="47">
        <v>234</v>
      </c>
      <c r="L162" s="47">
        <v>55</v>
      </c>
      <c r="M162" s="47">
        <v>354</v>
      </c>
      <c r="N162" s="47">
        <v>129</v>
      </c>
      <c r="O162" s="47">
        <v>18</v>
      </c>
      <c r="P162" s="47">
        <v>0</v>
      </c>
      <c r="Q162" s="47">
        <v>92</v>
      </c>
      <c r="R162" s="47">
        <v>13</v>
      </c>
      <c r="S162" s="47"/>
      <c r="T162" s="47"/>
      <c r="U162" s="47">
        <f t="shared" si="171"/>
        <v>1738</v>
      </c>
      <c r="V162" s="154">
        <f t="shared" si="172"/>
        <v>559</v>
      </c>
      <c r="X162" s="246" t="s">
        <v>139</v>
      </c>
      <c r="Y162" s="47">
        <v>30</v>
      </c>
      <c r="Z162" s="47"/>
      <c r="AA162" s="47">
        <v>7</v>
      </c>
      <c r="AB162" s="47">
        <v>0</v>
      </c>
      <c r="AC162" s="47">
        <v>0</v>
      </c>
      <c r="AD162" s="47">
        <v>0</v>
      </c>
      <c r="AE162" s="47">
        <v>0</v>
      </c>
      <c r="AF162" s="47">
        <v>0</v>
      </c>
      <c r="AG162" s="47">
        <v>0</v>
      </c>
      <c r="AH162" s="47">
        <v>2</v>
      </c>
      <c r="AI162" s="47">
        <v>0</v>
      </c>
      <c r="AJ162" s="47">
        <v>0</v>
      </c>
      <c r="AK162" s="47">
        <v>0</v>
      </c>
      <c r="AL162" s="47">
        <v>5</v>
      </c>
      <c r="AM162" s="47">
        <v>0</v>
      </c>
      <c r="AN162" s="47">
        <v>39</v>
      </c>
      <c r="AO162" s="47">
        <v>2</v>
      </c>
      <c r="AP162" s="47"/>
      <c r="AQ162" s="47"/>
      <c r="AR162" s="47">
        <f t="shared" si="173"/>
        <v>76</v>
      </c>
      <c r="AS162" s="154">
        <f t="shared" si="174"/>
        <v>9</v>
      </c>
      <c r="AU162" s="246" t="s">
        <v>139</v>
      </c>
      <c r="AV162" s="47">
        <v>10</v>
      </c>
      <c r="AW162" s="47">
        <v>6</v>
      </c>
      <c r="AX162" s="47"/>
      <c r="AY162" s="47"/>
      <c r="AZ162" s="47">
        <v>4</v>
      </c>
      <c r="BA162" s="47">
        <v>4</v>
      </c>
      <c r="BB162" s="47">
        <v>1</v>
      </c>
      <c r="BC162" s="47">
        <v>2</v>
      </c>
      <c r="BD162" s="47"/>
      <c r="BE162" s="47">
        <f t="shared" si="175"/>
        <v>27</v>
      </c>
      <c r="BF162" s="47">
        <v>10</v>
      </c>
      <c r="BG162" s="47">
        <v>13</v>
      </c>
      <c r="BH162" s="47">
        <f t="shared" si="176"/>
        <v>23</v>
      </c>
      <c r="BI162" s="154">
        <v>3</v>
      </c>
      <c r="BK162" s="246" t="s">
        <v>139</v>
      </c>
      <c r="BL162" s="47">
        <v>11</v>
      </c>
      <c r="BM162" s="47">
        <v>7</v>
      </c>
      <c r="BN162" s="47">
        <v>0</v>
      </c>
      <c r="BO162" s="47">
        <v>11</v>
      </c>
      <c r="BP162" s="47">
        <f t="shared" si="177"/>
        <v>29</v>
      </c>
      <c r="BQ162" s="154">
        <v>10</v>
      </c>
    </row>
    <row r="163" spans="1:69" s="36" customFormat="1" ht="13.5" customHeight="1">
      <c r="A163" s="246" t="s">
        <v>140</v>
      </c>
      <c r="B163" s="47">
        <v>350</v>
      </c>
      <c r="C163" s="47"/>
      <c r="D163" s="47">
        <v>106</v>
      </c>
      <c r="E163" s="47">
        <v>213</v>
      </c>
      <c r="F163" s="47">
        <v>128</v>
      </c>
      <c r="G163" s="47">
        <v>0</v>
      </c>
      <c r="H163" s="47">
        <v>0</v>
      </c>
      <c r="I163" s="47">
        <v>0</v>
      </c>
      <c r="J163" s="47">
        <v>0</v>
      </c>
      <c r="K163" s="47">
        <v>43</v>
      </c>
      <c r="L163" s="47">
        <v>7</v>
      </c>
      <c r="M163" s="47">
        <v>190</v>
      </c>
      <c r="N163" s="47">
        <v>67</v>
      </c>
      <c r="O163" s="47">
        <v>0</v>
      </c>
      <c r="P163" s="47">
        <v>0</v>
      </c>
      <c r="Q163" s="47">
        <v>41</v>
      </c>
      <c r="R163" s="47">
        <v>9</v>
      </c>
      <c r="S163" s="47"/>
      <c r="T163" s="47"/>
      <c r="U163" s="47">
        <f t="shared" si="171"/>
        <v>837</v>
      </c>
      <c r="V163" s="154">
        <f t="shared" si="172"/>
        <v>317</v>
      </c>
      <c r="X163" s="246" t="s">
        <v>140</v>
      </c>
      <c r="Y163" s="47">
        <v>107</v>
      </c>
      <c r="Z163" s="47"/>
      <c r="AA163" s="47">
        <v>22</v>
      </c>
      <c r="AB163" s="47">
        <v>60</v>
      </c>
      <c r="AC163" s="47">
        <v>23</v>
      </c>
      <c r="AD163" s="47">
        <v>0</v>
      </c>
      <c r="AE163" s="47">
        <v>0</v>
      </c>
      <c r="AF163" s="47">
        <v>0</v>
      </c>
      <c r="AG163" s="47">
        <v>0</v>
      </c>
      <c r="AH163" s="47">
        <v>2</v>
      </c>
      <c r="AI163" s="47">
        <v>0</v>
      </c>
      <c r="AJ163" s="47">
        <v>34</v>
      </c>
      <c r="AK163" s="47">
        <v>9</v>
      </c>
      <c r="AL163" s="47">
        <v>0</v>
      </c>
      <c r="AM163" s="47">
        <v>0</v>
      </c>
      <c r="AN163" s="47">
        <v>11</v>
      </c>
      <c r="AO163" s="47">
        <v>5</v>
      </c>
      <c r="AP163" s="47"/>
      <c r="AQ163" s="47"/>
      <c r="AR163" s="47">
        <f t="shared" si="173"/>
        <v>214</v>
      </c>
      <c r="AS163" s="154">
        <f t="shared" si="174"/>
        <v>59</v>
      </c>
      <c r="AU163" s="246" t="s">
        <v>140</v>
      </c>
      <c r="AV163" s="47">
        <v>10</v>
      </c>
      <c r="AW163" s="47">
        <v>3</v>
      </c>
      <c r="AX163" s="47"/>
      <c r="AY163" s="47"/>
      <c r="AZ163" s="47">
        <v>1</v>
      </c>
      <c r="BA163" s="47">
        <v>3</v>
      </c>
      <c r="BB163" s="47"/>
      <c r="BC163" s="47">
        <v>1</v>
      </c>
      <c r="BD163" s="47"/>
      <c r="BE163" s="47">
        <f t="shared" si="175"/>
        <v>18</v>
      </c>
      <c r="BF163" s="47">
        <v>14</v>
      </c>
      <c r="BG163" s="47">
        <v>1</v>
      </c>
      <c r="BH163" s="47">
        <f t="shared" si="176"/>
        <v>15</v>
      </c>
      <c r="BI163" s="154">
        <v>1</v>
      </c>
      <c r="BK163" s="246" t="s">
        <v>140</v>
      </c>
      <c r="BL163" s="47">
        <v>10</v>
      </c>
      <c r="BM163" s="47">
        <v>0</v>
      </c>
      <c r="BN163" s="47">
        <v>0</v>
      </c>
      <c r="BO163" s="47">
        <v>6</v>
      </c>
      <c r="BP163" s="47">
        <f t="shared" si="177"/>
        <v>16</v>
      </c>
      <c r="BQ163" s="154">
        <v>8</v>
      </c>
    </row>
    <row r="164" spans="1:69" s="36" customFormat="1" ht="13.5" customHeight="1">
      <c r="A164" s="246" t="s">
        <v>141</v>
      </c>
      <c r="B164" s="47">
        <v>1540</v>
      </c>
      <c r="C164" s="47"/>
      <c r="D164" s="47">
        <v>603</v>
      </c>
      <c r="E164" s="47">
        <v>350</v>
      </c>
      <c r="F164" s="47">
        <v>171</v>
      </c>
      <c r="G164" s="47">
        <v>269</v>
      </c>
      <c r="H164" s="47">
        <v>68</v>
      </c>
      <c r="I164" s="47">
        <v>0</v>
      </c>
      <c r="J164" s="47">
        <v>0</v>
      </c>
      <c r="K164" s="47">
        <v>11</v>
      </c>
      <c r="L164" s="47">
        <v>0</v>
      </c>
      <c r="M164" s="47">
        <v>277</v>
      </c>
      <c r="N164" s="47">
        <v>116</v>
      </c>
      <c r="O164" s="47">
        <v>18</v>
      </c>
      <c r="P164" s="47">
        <v>2</v>
      </c>
      <c r="Q164" s="47">
        <v>211</v>
      </c>
      <c r="R164" s="47">
        <v>50</v>
      </c>
      <c r="S164" s="47"/>
      <c r="T164" s="47"/>
      <c r="U164" s="47">
        <f t="shared" si="171"/>
        <v>2676</v>
      </c>
      <c r="V164" s="154">
        <f t="shared" si="172"/>
        <v>1010</v>
      </c>
      <c r="X164" s="246" t="s">
        <v>141</v>
      </c>
      <c r="Y164" s="47">
        <v>79</v>
      </c>
      <c r="Z164" s="47"/>
      <c r="AA164" s="47">
        <v>31</v>
      </c>
      <c r="AB164" s="47">
        <v>2</v>
      </c>
      <c r="AC164" s="47">
        <v>0</v>
      </c>
      <c r="AD164" s="47">
        <v>0</v>
      </c>
      <c r="AE164" s="47">
        <v>0</v>
      </c>
      <c r="AF164" s="47">
        <v>0</v>
      </c>
      <c r="AG164" s="47">
        <v>0</v>
      </c>
      <c r="AH164" s="47">
        <v>0</v>
      </c>
      <c r="AI164" s="47">
        <v>0</v>
      </c>
      <c r="AJ164" s="47">
        <v>60</v>
      </c>
      <c r="AK164" s="47">
        <v>26</v>
      </c>
      <c r="AL164" s="47">
        <v>5</v>
      </c>
      <c r="AM164" s="47">
        <v>0</v>
      </c>
      <c r="AN164" s="47">
        <v>30</v>
      </c>
      <c r="AO164" s="47">
        <v>8</v>
      </c>
      <c r="AP164" s="47"/>
      <c r="AQ164" s="47"/>
      <c r="AR164" s="47">
        <f t="shared" si="173"/>
        <v>176</v>
      </c>
      <c r="AS164" s="154">
        <f t="shared" si="174"/>
        <v>65</v>
      </c>
      <c r="AU164" s="246" t="s">
        <v>141</v>
      </c>
      <c r="AV164" s="47">
        <v>19</v>
      </c>
      <c r="AW164" s="47">
        <v>6</v>
      </c>
      <c r="AX164" s="47">
        <v>4</v>
      </c>
      <c r="AY164" s="47"/>
      <c r="AZ164" s="47">
        <v>1</v>
      </c>
      <c r="BA164" s="47">
        <v>3</v>
      </c>
      <c r="BB164" s="47">
        <v>1</v>
      </c>
      <c r="BC164" s="47">
        <v>3</v>
      </c>
      <c r="BD164" s="47"/>
      <c r="BE164" s="47">
        <f t="shared" si="175"/>
        <v>37</v>
      </c>
      <c r="BF164" s="47">
        <v>35</v>
      </c>
      <c r="BG164" s="47">
        <v>4</v>
      </c>
      <c r="BH164" s="47">
        <f t="shared" si="176"/>
        <v>39</v>
      </c>
      <c r="BI164" s="154">
        <v>4</v>
      </c>
      <c r="BK164" s="246" t="s">
        <v>141</v>
      </c>
      <c r="BL164" s="47">
        <v>8</v>
      </c>
      <c r="BM164" s="47">
        <v>3</v>
      </c>
      <c r="BN164" s="47">
        <v>0</v>
      </c>
      <c r="BO164" s="47">
        <v>13</v>
      </c>
      <c r="BP164" s="47">
        <f t="shared" si="177"/>
        <v>24</v>
      </c>
      <c r="BQ164" s="154">
        <v>25</v>
      </c>
    </row>
    <row r="165" spans="1:69" s="36" customFormat="1" ht="13.5" customHeight="1">
      <c r="A165" s="246" t="s">
        <v>142</v>
      </c>
      <c r="B165" s="47">
        <v>380</v>
      </c>
      <c r="C165" s="47"/>
      <c r="D165" s="47">
        <v>120</v>
      </c>
      <c r="E165" s="47">
        <v>207</v>
      </c>
      <c r="F165" s="47">
        <v>76</v>
      </c>
      <c r="G165" s="47">
        <v>0</v>
      </c>
      <c r="H165" s="47">
        <v>0</v>
      </c>
      <c r="I165" s="47">
        <v>0</v>
      </c>
      <c r="J165" s="47">
        <v>0</v>
      </c>
      <c r="K165" s="47">
        <v>175</v>
      </c>
      <c r="L165" s="47">
        <v>35</v>
      </c>
      <c r="M165" s="47">
        <v>193</v>
      </c>
      <c r="N165" s="47">
        <v>100</v>
      </c>
      <c r="O165" s="47">
        <v>14</v>
      </c>
      <c r="P165" s="47">
        <v>0</v>
      </c>
      <c r="Q165" s="47">
        <v>42</v>
      </c>
      <c r="R165" s="47">
        <v>2</v>
      </c>
      <c r="S165" s="47"/>
      <c r="T165" s="47"/>
      <c r="U165" s="47">
        <f t="shared" si="171"/>
        <v>1011</v>
      </c>
      <c r="V165" s="154">
        <f t="shared" si="172"/>
        <v>333</v>
      </c>
      <c r="X165" s="246" t="s">
        <v>142</v>
      </c>
      <c r="Y165" s="47">
        <v>174</v>
      </c>
      <c r="Z165" s="47"/>
      <c r="AA165" s="47">
        <v>61</v>
      </c>
      <c r="AB165" s="47">
        <v>45</v>
      </c>
      <c r="AC165" s="47">
        <v>17</v>
      </c>
      <c r="AD165" s="47">
        <v>0</v>
      </c>
      <c r="AE165" s="47">
        <v>0</v>
      </c>
      <c r="AF165" s="47">
        <v>0</v>
      </c>
      <c r="AG165" s="47">
        <v>0</v>
      </c>
      <c r="AH165" s="47">
        <v>59</v>
      </c>
      <c r="AI165" s="47">
        <v>11</v>
      </c>
      <c r="AJ165" s="47">
        <v>64</v>
      </c>
      <c r="AK165" s="47">
        <v>29</v>
      </c>
      <c r="AL165" s="47">
        <v>3</v>
      </c>
      <c r="AM165" s="47">
        <v>0</v>
      </c>
      <c r="AN165" s="47">
        <v>9</v>
      </c>
      <c r="AO165" s="47">
        <v>0</v>
      </c>
      <c r="AP165" s="47"/>
      <c r="AQ165" s="47"/>
      <c r="AR165" s="47">
        <f t="shared" si="173"/>
        <v>354</v>
      </c>
      <c r="AS165" s="154">
        <f t="shared" si="174"/>
        <v>118</v>
      </c>
      <c r="AU165" s="246" t="s">
        <v>142</v>
      </c>
      <c r="AV165" s="47">
        <v>8</v>
      </c>
      <c r="AW165" s="47">
        <v>3</v>
      </c>
      <c r="AX165" s="47"/>
      <c r="AY165" s="47"/>
      <c r="AZ165" s="47">
        <v>3</v>
      </c>
      <c r="BA165" s="47">
        <v>3</v>
      </c>
      <c r="BB165" s="47">
        <v>1</v>
      </c>
      <c r="BC165" s="47">
        <v>1</v>
      </c>
      <c r="BD165" s="47"/>
      <c r="BE165" s="47">
        <f t="shared" si="175"/>
        <v>19</v>
      </c>
      <c r="BF165" s="47">
        <v>24</v>
      </c>
      <c r="BG165" s="47">
        <v>4</v>
      </c>
      <c r="BH165" s="47">
        <f t="shared" si="176"/>
        <v>28</v>
      </c>
      <c r="BI165" s="154">
        <v>2</v>
      </c>
      <c r="BK165" s="246" t="s">
        <v>142</v>
      </c>
      <c r="BL165" s="47">
        <v>12</v>
      </c>
      <c r="BM165" s="47">
        <v>3</v>
      </c>
      <c r="BN165" s="47">
        <v>0</v>
      </c>
      <c r="BO165" s="47">
        <v>4</v>
      </c>
      <c r="BP165" s="47">
        <f t="shared" si="177"/>
        <v>19</v>
      </c>
      <c r="BQ165" s="154">
        <v>11</v>
      </c>
    </row>
    <row r="166" spans="1:69" s="36" customFormat="1" ht="13.5" customHeight="1">
      <c r="A166" s="247" t="s">
        <v>37</v>
      </c>
      <c r="B166" s="47">
        <f>+B164-Y164</f>
        <v>1461</v>
      </c>
      <c r="C166" s="47"/>
      <c r="D166" s="47">
        <f>+D164-AA164</f>
        <v>572</v>
      </c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>
        <f t="shared" si="171"/>
        <v>1461</v>
      </c>
      <c r="V166" s="154">
        <f t="shared" si="172"/>
        <v>572</v>
      </c>
      <c r="X166" s="247" t="s">
        <v>37</v>
      </c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>
        <f t="shared" si="173"/>
        <v>0</v>
      </c>
      <c r="AS166" s="154">
        <f t="shared" si="174"/>
        <v>0</v>
      </c>
      <c r="AU166" s="247" t="s">
        <v>37</v>
      </c>
      <c r="AV166" s="47"/>
      <c r="AW166" s="47"/>
      <c r="AX166" s="47"/>
      <c r="AY166" s="47"/>
      <c r="AZ166" s="47"/>
      <c r="BA166" s="47"/>
      <c r="BB166" s="47"/>
      <c r="BC166" s="47"/>
      <c r="BD166" s="47"/>
      <c r="BE166" s="47">
        <f t="shared" si="175"/>
        <v>0</v>
      </c>
      <c r="BF166" s="47"/>
      <c r="BG166" s="47"/>
      <c r="BH166" s="47">
        <f t="shared" si="176"/>
        <v>0</v>
      </c>
      <c r="BI166" s="154"/>
      <c r="BK166" s="247" t="s">
        <v>37</v>
      </c>
      <c r="BL166" s="47"/>
      <c r="BM166" s="47"/>
      <c r="BN166" s="47"/>
      <c r="BO166" s="47"/>
      <c r="BP166" s="47">
        <f t="shared" si="177"/>
        <v>0</v>
      </c>
      <c r="BQ166" s="154"/>
    </row>
    <row r="167" spans="1:69" s="36" customFormat="1" ht="13.5" customHeight="1">
      <c r="A167" s="246" t="s">
        <v>143</v>
      </c>
      <c r="B167" s="47">
        <v>473</v>
      </c>
      <c r="C167" s="47"/>
      <c r="D167" s="47">
        <v>236</v>
      </c>
      <c r="E167" s="47">
        <v>392</v>
      </c>
      <c r="F167" s="47">
        <v>216</v>
      </c>
      <c r="G167" s="47">
        <v>0</v>
      </c>
      <c r="H167" s="47">
        <v>0</v>
      </c>
      <c r="I167" s="47">
        <v>0</v>
      </c>
      <c r="J167" s="47">
        <v>0</v>
      </c>
      <c r="K167" s="47">
        <v>198</v>
      </c>
      <c r="L167" s="47">
        <v>64</v>
      </c>
      <c r="M167" s="47">
        <v>219</v>
      </c>
      <c r="N167" s="47">
        <v>119</v>
      </c>
      <c r="O167" s="47">
        <v>37</v>
      </c>
      <c r="P167" s="47">
        <v>9</v>
      </c>
      <c r="Q167" s="47">
        <v>36</v>
      </c>
      <c r="R167" s="47">
        <v>7</v>
      </c>
      <c r="S167" s="47"/>
      <c r="T167" s="47"/>
      <c r="U167" s="47">
        <f t="shared" si="171"/>
        <v>1355</v>
      </c>
      <c r="V167" s="154">
        <f t="shared" si="172"/>
        <v>651</v>
      </c>
      <c r="X167" s="246" t="s">
        <v>143</v>
      </c>
      <c r="Y167" s="47">
        <v>38</v>
      </c>
      <c r="Z167" s="47"/>
      <c r="AA167" s="47">
        <v>23</v>
      </c>
      <c r="AB167" s="47">
        <v>9</v>
      </c>
      <c r="AC167" s="47">
        <v>3</v>
      </c>
      <c r="AD167" s="47">
        <v>0</v>
      </c>
      <c r="AE167" s="47">
        <v>0</v>
      </c>
      <c r="AF167" s="47">
        <v>0</v>
      </c>
      <c r="AG167" s="47">
        <v>0</v>
      </c>
      <c r="AH167" s="47">
        <v>12</v>
      </c>
      <c r="AI167" s="47">
        <v>1</v>
      </c>
      <c r="AJ167" s="47">
        <v>25</v>
      </c>
      <c r="AK167" s="47">
        <v>16</v>
      </c>
      <c r="AL167" s="47">
        <v>17</v>
      </c>
      <c r="AM167" s="47">
        <v>5</v>
      </c>
      <c r="AN167" s="47">
        <v>5</v>
      </c>
      <c r="AO167" s="47">
        <v>1</v>
      </c>
      <c r="AP167" s="47"/>
      <c r="AQ167" s="47"/>
      <c r="AR167" s="47">
        <f t="shared" si="173"/>
        <v>106</v>
      </c>
      <c r="AS167" s="154">
        <f t="shared" si="174"/>
        <v>49</v>
      </c>
      <c r="AU167" s="246" t="s">
        <v>143</v>
      </c>
      <c r="AV167" s="47">
        <v>8</v>
      </c>
      <c r="AW167" s="47">
        <v>7</v>
      </c>
      <c r="AX167" s="47"/>
      <c r="AY167" s="47"/>
      <c r="AZ167" s="47">
        <v>5</v>
      </c>
      <c r="BA167" s="47">
        <v>3</v>
      </c>
      <c r="BB167" s="47">
        <v>1</v>
      </c>
      <c r="BC167" s="47">
        <v>2</v>
      </c>
      <c r="BD167" s="47"/>
      <c r="BE167" s="47">
        <f t="shared" si="175"/>
        <v>26</v>
      </c>
      <c r="BF167" s="47">
        <v>19</v>
      </c>
      <c r="BG167" s="47">
        <v>10</v>
      </c>
      <c r="BH167" s="47">
        <f t="shared" si="176"/>
        <v>29</v>
      </c>
      <c r="BI167" s="154">
        <v>3</v>
      </c>
      <c r="BK167" s="246" t="s">
        <v>143</v>
      </c>
      <c r="BL167" s="47">
        <v>30</v>
      </c>
      <c r="BM167" s="47">
        <v>4</v>
      </c>
      <c r="BN167" s="47">
        <v>0</v>
      </c>
      <c r="BO167" s="47">
        <v>10</v>
      </c>
      <c r="BP167" s="47">
        <f t="shared" si="177"/>
        <v>44</v>
      </c>
      <c r="BQ167" s="154">
        <v>12</v>
      </c>
    </row>
    <row r="168" spans="1:69" s="36" customFormat="1" ht="13.5" customHeight="1">
      <c r="A168" s="246" t="s">
        <v>144</v>
      </c>
      <c r="B168" s="47">
        <v>413</v>
      </c>
      <c r="C168" s="47"/>
      <c r="D168" s="47">
        <v>188</v>
      </c>
      <c r="E168" s="47">
        <v>156</v>
      </c>
      <c r="F168" s="47">
        <v>95</v>
      </c>
      <c r="G168" s="47">
        <v>0</v>
      </c>
      <c r="H168" s="47">
        <v>0</v>
      </c>
      <c r="I168" s="47">
        <v>0</v>
      </c>
      <c r="J168" s="47">
        <v>0</v>
      </c>
      <c r="K168" s="47">
        <v>208</v>
      </c>
      <c r="L168" s="47">
        <v>63</v>
      </c>
      <c r="M168" s="47">
        <v>84</v>
      </c>
      <c r="N168" s="47">
        <v>50</v>
      </c>
      <c r="O168" s="47">
        <v>41</v>
      </c>
      <c r="P168" s="47">
        <v>6</v>
      </c>
      <c r="Q168" s="47">
        <v>40</v>
      </c>
      <c r="R168" s="47">
        <v>16</v>
      </c>
      <c r="S168" s="47"/>
      <c r="T168" s="47"/>
      <c r="U168" s="47">
        <f t="shared" si="171"/>
        <v>942</v>
      </c>
      <c r="V168" s="154">
        <f t="shared" si="172"/>
        <v>418</v>
      </c>
      <c r="X168" s="246" t="s">
        <v>144</v>
      </c>
      <c r="Y168" s="47">
        <v>56</v>
      </c>
      <c r="Z168" s="47"/>
      <c r="AA168" s="47">
        <v>28</v>
      </c>
      <c r="AB168" s="47">
        <v>0</v>
      </c>
      <c r="AC168" s="47">
        <v>0</v>
      </c>
      <c r="AD168" s="47">
        <v>0</v>
      </c>
      <c r="AE168" s="47">
        <v>0</v>
      </c>
      <c r="AF168" s="47">
        <v>0</v>
      </c>
      <c r="AG168" s="47">
        <v>0</v>
      </c>
      <c r="AH168" s="47">
        <v>19</v>
      </c>
      <c r="AI168" s="47">
        <v>2</v>
      </c>
      <c r="AJ168" s="47">
        <v>6</v>
      </c>
      <c r="AK168" s="47">
        <v>4</v>
      </c>
      <c r="AL168" s="47">
        <v>12</v>
      </c>
      <c r="AM168" s="47">
        <v>1</v>
      </c>
      <c r="AN168" s="47">
        <v>11</v>
      </c>
      <c r="AO168" s="47">
        <v>4</v>
      </c>
      <c r="AP168" s="47"/>
      <c r="AQ168" s="47"/>
      <c r="AR168" s="47">
        <f t="shared" si="173"/>
        <v>104</v>
      </c>
      <c r="AS168" s="154">
        <f t="shared" si="174"/>
        <v>39</v>
      </c>
      <c r="AU168" s="246" t="s">
        <v>144</v>
      </c>
      <c r="AV168" s="47">
        <v>9</v>
      </c>
      <c r="AW168" s="47">
        <v>4</v>
      </c>
      <c r="AX168" s="47"/>
      <c r="AY168" s="47"/>
      <c r="AZ168" s="47">
        <v>4</v>
      </c>
      <c r="BA168" s="47">
        <v>2</v>
      </c>
      <c r="BB168" s="47">
        <v>1</v>
      </c>
      <c r="BC168" s="47">
        <v>1</v>
      </c>
      <c r="BD168" s="47"/>
      <c r="BE168" s="47">
        <f t="shared" si="175"/>
        <v>21</v>
      </c>
      <c r="BF168" s="47">
        <v>13</v>
      </c>
      <c r="BG168" s="47">
        <v>8</v>
      </c>
      <c r="BH168" s="47">
        <f t="shared" si="176"/>
        <v>21</v>
      </c>
      <c r="BI168" s="154">
        <v>3</v>
      </c>
      <c r="BK168" s="246" t="s">
        <v>144</v>
      </c>
      <c r="BL168" s="47">
        <v>14</v>
      </c>
      <c r="BM168" s="47">
        <v>9</v>
      </c>
      <c r="BN168" s="47">
        <v>0</v>
      </c>
      <c r="BO168" s="47">
        <v>12</v>
      </c>
      <c r="BP168" s="47">
        <f t="shared" si="177"/>
        <v>35</v>
      </c>
      <c r="BQ168" s="154">
        <v>9</v>
      </c>
    </row>
    <row r="169" spans="1:69" s="36" customFormat="1" ht="13.5" customHeight="1">
      <c r="A169" s="246" t="s">
        <v>145</v>
      </c>
      <c r="B169" s="47">
        <v>967</v>
      </c>
      <c r="C169" s="47"/>
      <c r="D169" s="47">
        <v>505</v>
      </c>
      <c r="E169" s="47">
        <v>312</v>
      </c>
      <c r="F169" s="47">
        <v>201</v>
      </c>
      <c r="G169" s="47">
        <v>0</v>
      </c>
      <c r="H169" s="47">
        <v>0</v>
      </c>
      <c r="I169" s="47">
        <v>0</v>
      </c>
      <c r="J169" s="47">
        <v>0</v>
      </c>
      <c r="K169" s="47">
        <v>617</v>
      </c>
      <c r="L169" s="47">
        <v>246</v>
      </c>
      <c r="M169" s="47">
        <v>317</v>
      </c>
      <c r="N169" s="47">
        <v>188</v>
      </c>
      <c r="O169" s="47">
        <v>148</v>
      </c>
      <c r="P169" s="47">
        <v>45</v>
      </c>
      <c r="Q169" s="47">
        <v>327</v>
      </c>
      <c r="R169" s="47">
        <v>113</v>
      </c>
      <c r="S169" s="47"/>
      <c r="T169" s="47"/>
      <c r="U169" s="47">
        <f t="shared" si="171"/>
        <v>2688</v>
      </c>
      <c r="V169" s="154">
        <f t="shared" si="172"/>
        <v>1298</v>
      </c>
      <c r="X169" s="246" t="s">
        <v>145</v>
      </c>
      <c r="Y169" s="47">
        <v>192</v>
      </c>
      <c r="Z169" s="47"/>
      <c r="AA169" s="47">
        <v>85</v>
      </c>
      <c r="AB169" s="47">
        <v>18</v>
      </c>
      <c r="AC169" s="47">
        <v>9</v>
      </c>
      <c r="AD169" s="47">
        <v>0</v>
      </c>
      <c r="AE169" s="47">
        <v>0</v>
      </c>
      <c r="AF169" s="47">
        <v>0</v>
      </c>
      <c r="AG169" s="47">
        <v>0</v>
      </c>
      <c r="AH169" s="47">
        <v>33</v>
      </c>
      <c r="AI169" s="47">
        <v>13</v>
      </c>
      <c r="AJ169" s="47">
        <v>31</v>
      </c>
      <c r="AK169" s="47">
        <v>16</v>
      </c>
      <c r="AL169" s="47">
        <v>27</v>
      </c>
      <c r="AM169" s="47">
        <v>8</v>
      </c>
      <c r="AN169" s="47">
        <v>59</v>
      </c>
      <c r="AO169" s="47">
        <v>20</v>
      </c>
      <c r="AP169" s="47"/>
      <c r="AQ169" s="47"/>
      <c r="AR169" s="47">
        <f t="shared" si="173"/>
        <v>360</v>
      </c>
      <c r="AS169" s="154">
        <f t="shared" si="174"/>
        <v>151</v>
      </c>
      <c r="AU169" s="246" t="s">
        <v>145</v>
      </c>
      <c r="AV169" s="47">
        <v>22</v>
      </c>
      <c r="AW169" s="47">
        <v>6</v>
      </c>
      <c r="AX169" s="47"/>
      <c r="AY169" s="47"/>
      <c r="AZ169" s="47">
        <v>12</v>
      </c>
      <c r="BA169" s="47">
        <v>5</v>
      </c>
      <c r="BB169" s="47">
        <v>2</v>
      </c>
      <c r="BC169" s="47">
        <v>5</v>
      </c>
      <c r="BD169" s="47"/>
      <c r="BE169" s="47">
        <f t="shared" si="175"/>
        <v>52</v>
      </c>
      <c r="BF169" s="47">
        <v>38</v>
      </c>
      <c r="BG169" s="47">
        <v>4</v>
      </c>
      <c r="BH169" s="47">
        <f t="shared" si="176"/>
        <v>42</v>
      </c>
      <c r="BI169" s="154">
        <v>1</v>
      </c>
      <c r="BK169" s="246" t="s">
        <v>145</v>
      </c>
      <c r="BL169" s="47">
        <v>74</v>
      </c>
      <c r="BM169" s="47">
        <v>14</v>
      </c>
      <c r="BN169" s="47">
        <v>0</v>
      </c>
      <c r="BO169" s="47">
        <v>10</v>
      </c>
      <c r="BP169" s="47">
        <f t="shared" si="177"/>
        <v>98</v>
      </c>
      <c r="BQ169" s="154">
        <v>41</v>
      </c>
    </row>
    <row r="170" spans="1:69" s="36" customFormat="1" ht="13.5" customHeight="1">
      <c r="A170" s="246" t="s">
        <v>146</v>
      </c>
      <c r="B170" s="47">
        <v>207</v>
      </c>
      <c r="C170" s="47"/>
      <c r="D170" s="47">
        <v>102</v>
      </c>
      <c r="E170" s="47">
        <v>72</v>
      </c>
      <c r="F170" s="47">
        <v>38</v>
      </c>
      <c r="G170" s="47">
        <v>0</v>
      </c>
      <c r="H170" s="47">
        <v>0</v>
      </c>
      <c r="I170" s="47">
        <v>18</v>
      </c>
      <c r="J170" s="47">
        <v>4</v>
      </c>
      <c r="K170" s="47">
        <v>0</v>
      </c>
      <c r="L170" s="47">
        <v>0</v>
      </c>
      <c r="M170" s="47">
        <v>40</v>
      </c>
      <c r="N170" s="47">
        <v>17</v>
      </c>
      <c r="O170" s="47">
        <v>0</v>
      </c>
      <c r="P170" s="47">
        <v>0</v>
      </c>
      <c r="Q170" s="47">
        <v>9</v>
      </c>
      <c r="R170" s="47">
        <v>1</v>
      </c>
      <c r="S170" s="47"/>
      <c r="T170" s="47"/>
      <c r="U170" s="47">
        <f t="shared" si="171"/>
        <v>346</v>
      </c>
      <c r="V170" s="154">
        <f t="shared" si="172"/>
        <v>162</v>
      </c>
      <c r="X170" s="246" t="s">
        <v>146</v>
      </c>
      <c r="Y170" s="47">
        <v>17</v>
      </c>
      <c r="Z170" s="47"/>
      <c r="AA170" s="47">
        <v>8</v>
      </c>
      <c r="AB170" s="47">
        <v>1</v>
      </c>
      <c r="AC170" s="47">
        <v>0</v>
      </c>
      <c r="AD170" s="47">
        <v>0</v>
      </c>
      <c r="AE170" s="47">
        <v>0</v>
      </c>
      <c r="AF170" s="47">
        <v>2</v>
      </c>
      <c r="AG170" s="47">
        <v>0</v>
      </c>
      <c r="AH170" s="47">
        <v>0</v>
      </c>
      <c r="AI170" s="47">
        <v>0</v>
      </c>
      <c r="AJ170" s="47">
        <v>1</v>
      </c>
      <c r="AK170" s="47">
        <v>0</v>
      </c>
      <c r="AL170" s="47">
        <v>0</v>
      </c>
      <c r="AM170" s="47">
        <v>0</v>
      </c>
      <c r="AN170" s="47">
        <v>4</v>
      </c>
      <c r="AO170" s="47">
        <v>0</v>
      </c>
      <c r="AP170" s="47"/>
      <c r="AQ170" s="47"/>
      <c r="AR170" s="47">
        <f t="shared" si="173"/>
        <v>25</v>
      </c>
      <c r="AS170" s="154">
        <f t="shared" si="174"/>
        <v>8</v>
      </c>
      <c r="AU170" s="246" t="s">
        <v>146</v>
      </c>
      <c r="AV170" s="47">
        <v>5</v>
      </c>
      <c r="AW170" s="47">
        <v>1</v>
      </c>
      <c r="AX170" s="47"/>
      <c r="AY170" s="47">
        <v>1</v>
      </c>
      <c r="AZ170" s="47"/>
      <c r="BA170" s="47">
        <v>1</v>
      </c>
      <c r="BB170" s="47"/>
      <c r="BC170" s="47">
        <v>1</v>
      </c>
      <c r="BD170" s="47"/>
      <c r="BE170" s="47">
        <f t="shared" si="175"/>
        <v>9</v>
      </c>
      <c r="BF170" s="47">
        <v>11</v>
      </c>
      <c r="BG170" s="47">
        <v>0</v>
      </c>
      <c r="BH170" s="47">
        <f t="shared" si="176"/>
        <v>11</v>
      </c>
      <c r="BI170" s="154">
        <v>2</v>
      </c>
      <c r="BK170" s="246" t="s">
        <v>146</v>
      </c>
      <c r="BL170" s="47">
        <v>8</v>
      </c>
      <c r="BM170" s="47">
        <v>1</v>
      </c>
      <c r="BN170" s="47">
        <v>0</v>
      </c>
      <c r="BO170" s="47">
        <v>5</v>
      </c>
      <c r="BP170" s="47">
        <f t="shared" si="177"/>
        <v>14</v>
      </c>
      <c r="BQ170" s="154">
        <v>3</v>
      </c>
    </row>
    <row r="171" spans="1:69" s="36" customFormat="1" ht="13.5" customHeight="1">
      <c r="A171" s="246" t="s">
        <v>147</v>
      </c>
      <c r="B171" s="47">
        <v>407</v>
      </c>
      <c r="C171" s="47"/>
      <c r="D171" s="47">
        <v>168</v>
      </c>
      <c r="E171" s="47">
        <v>160</v>
      </c>
      <c r="F171" s="47">
        <v>63</v>
      </c>
      <c r="G171" s="47">
        <v>0</v>
      </c>
      <c r="H171" s="47">
        <v>0</v>
      </c>
      <c r="I171" s="47">
        <v>0</v>
      </c>
      <c r="J171" s="47">
        <v>0</v>
      </c>
      <c r="K171" s="47">
        <v>195</v>
      </c>
      <c r="L171" s="47">
        <v>61</v>
      </c>
      <c r="M171" s="47">
        <v>158</v>
      </c>
      <c r="N171" s="47">
        <v>67</v>
      </c>
      <c r="O171" s="47">
        <v>43</v>
      </c>
      <c r="P171" s="47">
        <v>8</v>
      </c>
      <c r="Q171" s="47">
        <v>66</v>
      </c>
      <c r="R171" s="47">
        <v>23</v>
      </c>
      <c r="S171" s="47"/>
      <c r="T171" s="47"/>
      <c r="U171" s="47">
        <f t="shared" si="171"/>
        <v>1029</v>
      </c>
      <c r="V171" s="154">
        <f t="shared" si="172"/>
        <v>390</v>
      </c>
      <c r="X171" s="246" t="s">
        <v>147</v>
      </c>
      <c r="Y171" s="47">
        <v>12</v>
      </c>
      <c r="Z171" s="47"/>
      <c r="AA171" s="47">
        <v>5</v>
      </c>
      <c r="AB171" s="47">
        <v>0</v>
      </c>
      <c r="AC171" s="47">
        <v>0</v>
      </c>
      <c r="AD171" s="47">
        <v>0</v>
      </c>
      <c r="AE171" s="47">
        <v>0</v>
      </c>
      <c r="AF171" s="47">
        <v>0</v>
      </c>
      <c r="AG171" s="47">
        <v>0</v>
      </c>
      <c r="AH171" s="47">
        <v>0</v>
      </c>
      <c r="AI171" s="47">
        <v>0</v>
      </c>
      <c r="AJ171" s="47">
        <v>29</v>
      </c>
      <c r="AK171" s="47">
        <v>13</v>
      </c>
      <c r="AL171" s="47">
        <v>14</v>
      </c>
      <c r="AM171" s="47">
        <v>2</v>
      </c>
      <c r="AN171" s="47">
        <v>24</v>
      </c>
      <c r="AO171" s="47">
        <v>6</v>
      </c>
      <c r="AP171" s="47"/>
      <c r="AQ171" s="47"/>
      <c r="AR171" s="47">
        <f t="shared" si="173"/>
        <v>79</v>
      </c>
      <c r="AS171" s="154">
        <f t="shared" si="174"/>
        <v>26</v>
      </c>
      <c r="AU171" s="246" t="s">
        <v>147</v>
      </c>
      <c r="AV171" s="47">
        <v>6</v>
      </c>
      <c r="AW171" s="47">
        <v>2</v>
      </c>
      <c r="AX171" s="47"/>
      <c r="AY171" s="47"/>
      <c r="AZ171" s="47">
        <v>3</v>
      </c>
      <c r="BA171" s="47">
        <v>2</v>
      </c>
      <c r="BB171" s="47">
        <v>1</v>
      </c>
      <c r="BC171" s="47">
        <v>1</v>
      </c>
      <c r="BD171" s="47"/>
      <c r="BE171" s="47">
        <f t="shared" si="175"/>
        <v>15</v>
      </c>
      <c r="BF171" s="47">
        <v>11</v>
      </c>
      <c r="BG171" s="47">
        <v>4</v>
      </c>
      <c r="BH171" s="47">
        <f t="shared" si="176"/>
        <v>15</v>
      </c>
      <c r="BI171" s="154">
        <v>1</v>
      </c>
      <c r="BK171" s="246" t="s">
        <v>147</v>
      </c>
      <c r="BL171" s="47">
        <v>14</v>
      </c>
      <c r="BM171" s="47">
        <v>1</v>
      </c>
      <c r="BN171" s="47">
        <v>0</v>
      </c>
      <c r="BO171" s="47">
        <v>10</v>
      </c>
      <c r="BP171" s="47">
        <f t="shared" si="177"/>
        <v>25</v>
      </c>
      <c r="BQ171" s="154">
        <v>10</v>
      </c>
    </row>
    <row r="172" spans="1:69" s="36" customFormat="1" ht="13.5" customHeight="1">
      <c r="A172" s="246" t="s">
        <v>148</v>
      </c>
      <c r="B172" s="47">
        <v>204</v>
      </c>
      <c r="C172" s="47"/>
      <c r="D172" s="47">
        <v>82</v>
      </c>
      <c r="E172" s="47">
        <v>99</v>
      </c>
      <c r="F172" s="47">
        <v>48</v>
      </c>
      <c r="G172" s="47">
        <v>0</v>
      </c>
      <c r="H172" s="47">
        <v>0</v>
      </c>
      <c r="I172" s="47">
        <v>0</v>
      </c>
      <c r="J172" s="47">
        <v>0</v>
      </c>
      <c r="K172" s="47">
        <v>106</v>
      </c>
      <c r="L172" s="47">
        <v>45</v>
      </c>
      <c r="M172" s="47">
        <v>96</v>
      </c>
      <c r="N172" s="47">
        <v>50</v>
      </c>
      <c r="O172" s="47">
        <v>19</v>
      </c>
      <c r="P172" s="47">
        <v>5</v>
      </c>
      <c r="Q172" s="47">
        <v>65</v>
      </c>
      <c r="R172" s="47">
        <v>14</v>
      </c>
      <c r="S172" s="47"/>
      <c r="T172" s="47"/>
      <c r="U172" s="47">
        <f t="shared" si="171"/>
        <v>589</v>
      </c>
      <c r="V172" s="154">
        <f t="shared" si="172"/>
        <v>244</v>
      </c>
      <c r="X172" s="246" t="s">
        <v>148</v>
      </c>
      <c r="Y172" s="47">
        <v>18</v>
      </c>
      <c r="Z172" s="47"/>
      <c r="AA172" s="47">
        <v>7</v>
      </c>
      <c r="AB172" s="47">
        <v>4</v>
      </c>
      <c r="AC172" s="47">
        <v>1</v>
      </c>
      <c r="AD172" s="47">
        <v>0</v>
      </c>
      <c r="AE172" s="47">
        <v>0</v>
      </c>
      <c r="AF172" s="47">
        <v>0</v>
      </c>
      <c r="AG172" s="47">
        <v>0</v>
      </c>
      <c r="AH172" s="47">
        <v>2</v>
      </c>
      <c r="AI172" s="47">
        <v>0</v>
      </c>
      <c r="AJ172" s="47">
        <v>10</v>
      </c>
      <c r="AK172" s="47">
        <v>4</v>
      </c>
      <c r="AL172" s="47">
        <v>3</v>
      </c>
      <c r="AM172" s="47">
        <v>0</v>
      </c>
      <c r="AN172" s="47">
        <v>22</v>
      </c>
      <c r="AO172" s="47">
        <v>2</v>
      </c>
      <c r="AP172" s="47"/>
      <c r="AQ172" s="47"/>
      <c r="AR172" s="47">
        <f t="shared" si="173"/>
        <v>59</v>
      </c>
      <c r="AS172" s="154">
        <f t="shared" si="174"/>
        <v>14</v>
      </c>
      <c r="AU172" s="246" t="s">
        <v>148</v>
      </c>
      <c r="AV172" s="47">
        <v>4</v>
      </c>
      <c r="AW172" s="47">
        <v>2</v>
      </c>
      <c r="AX172" s="47"/>
      <c r="AY172" s="47"/>
      <c r="AZ172" s="47">
        <v>2</v>
      </c>
      <c r="BA172" s="47">
        <v>2</v>
      </c>
      <c r="BB172" s="47">
        <v>1</v>
      </c>
      <c r="BC172" s="47">
        <v>2</v>
      </c>
      <c r="BD172" s="47"/>
      <c r="BE172" s="47">
        <f t="shared" si="175"/>
        <v>13</v>
      </c>
      <c r="BF172" s="47">
        <v>10</v>
      </c>
      <c r="BG172" s="47">
        <v>2</v>
      </c>
      <c r="BH172" s="47">
        <f t="shared" si="176"/>
        <v>12</v>
      </c>
      <c r="BI172" s="154">
        <v>1</v>
      </c>
      <c r="BK172" s="246" t="s">
        <v>148</v>
      </c>
      <c r="BL172" s="47">
        <v>6</v>
      </c>
      <c r="BM172" s="47">
        <v>4</v>
      </c>
      <c r="BN172" s="47">
        <v>0</v>
      </c>
      <c r="BO172" s="47">
        <v>6</v>
      </c>
      <c r="BP172" s="47">
        <f t="shared" si="177"/>
        <v>16</v>
      </c>
      <c r="BQ172" s="154">
        <v>6</v>
      </c>
    </row>
    <row r="173" spans="1:69" s="36" customFormat="1" ht="13.5" customHeight="1">
      <c r="A173" s="246" t="s">
        <v>149</v>
      </c>
      <c r="B173" s="47">
        <v>262</v>
      </c>
      <c r="C173" s="47"/>
      <c r="D173" s="47">
        <v>102</v>
      </c>
      <c r="E173" s="47">
        <v>66</v>
      </c>
      <c r="F173" s="47">
        <v>37</v>
      </c>
      <c r="G173" s="47">
        <v>0</v>
      </c>
      <c r="H173" s="47">
        <v>0</v>
      </c>
      <c r="I173" s="47">
        <v>62</v>
      </c>
      <c r="J173" s="47">
        <v>19</v>
      </c>
      <c r="K173" s="47">
        <v>0</v>
      </c>
      <c r="L173" s="47">
        <v>0</v>
      </c>
      <c r="M173" s="47">
        <v>48</v>
      </c>
      <c r="N173" s="47">
        <v>19</v>
      </c>
      <c r="O173" s="47">
        <v>0</v>
      </c>
      <c r="P173" s="47">
        <v>0</v>
      </c>
      <c r="Q173" s="47">
        <v>24</v>
      </c>
      <c r="R173" s="47">
        <v>9</v>
      </c>
      <c r="S173" s="47"/>
      <c r="T173" s="47"/>
      <c r="U173" s="47">
        <f t="shared" si="171"/>
        <v>462</v>
      </c>
      <c r="V173" s="154">
        <f t="shared" si="172"/>
        <v>186</v>
      </c>
      <c r="X173" s="246" t="s">
        <v>149</v>
      </c>
      <c r="Y173" s="47">
        <v>11</v>
      </c>
      <c r="Z173" s="47"/>
      <c r="AA173" s="47">
        <v>6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7">
        <v>0</v>
      </c>
      <c r="AH173" s="47">
        <v>0</v>
      </c>
      <c r="AI173" s="47">
        <v>0</v>
      </c>
      <c r="AJ173" s="47">
        <v>3</v>
      </c>
      <c r="AK173" s="47">
        <v>0</v>
      </c>
      <c r="AL173" s="47">
        <v>0</v>
      </c>
      <c r="AM173" s="47">
        <v>0</v>
      </c>
      <c r="AN173" s="47">
        <v>4</v>
      </c>
      <c r="AO173" s="47">
        <v>1</v>
      </c>
      <c r="AP173" s="47"/>
      <c r="AQ173" s="47"/>
      <c r="AR173" s="47">
        <f t="shared" si="173"/>
        <v>18</v>
      </c>
      <c r="AS173" s="154">
        <f t="shared" si="174"/>
        <v>7</v>
      </c>
      <c r="AU173" s="246" t="s">
        <v>149</v>
      </c>
      <c r="AV173" s="47">
        <v>4</v>
      </c>
      <c r="AW173" s="47">
        <v>1</v>
      </c>
      <c r="AX173" s="47"/>
      <c r="AY173" s="47">
        <v>1</v>
      </c>
      <c r="AZ173" s="47"/>
      <c r="BA173" s="47">
        <v>1</v>
      </c>
      <c r="BB173" s="47"/>
      <c r="BC173" s="47">
        <v>1</v>
      </c>
      <c r="BD173" s="47"/>
      <c r="BE173" s="47">
        <f t="shared" si="175"/>
        <v>8</v>
      </c>
      <c r="BF173" s="47">
        <v>10</v>
      </c>
      <c r="BG173" s="47">
        <v>2</v>
      </c>
      <c r="BH173" s="47">
        <f t="shared" si="176"/>
        <v>12</v>
      </c>
      <c r="BI173" s="154">
        <v>2</v>
      </c>
      <c r="BK173" s="246" t="s">
        <v>149</v>
      </c>
      <c r="BL173" s="47">
        <v>2</v>
      </c>
      <c r="BM173" s="47">
        <v>4</v>
      </c>
      <c r="BN173" s="47">
        <v>0</v>
      </c>
      <c r="BO173" s="47">
        <v>9</v>
      </c>
      <c r="BP173" s="47">
        <f t="shared" si="177"/>
        <v>15</v>
      </c>
      <c r="BQ173" s="154">
        <v>6</v>
      </c>
    </row>
    <row r="174" spans="1:69" s="36" customFormat="1" ht="13.5" customHeight="1">
      <c r="A174" s="247" t="s">
        <v>38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>
        <f t="shared" si="171"/>
        <v>0</v>
      </c>
      <c r="V174" s="154">
        <f t="shared" si="172"/>
        <v>0</v>
      </c>
      <c r="X174" s="247" t="s">
        <v>38</v>
      </c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>
        <f t="shared" si="173"/>
        <v>0</v>
      </c>
      <c r="AS174" s="154">
        <f t="shared" si="174"/>
        <v>0</v>
      </c>
      <c r="AU174" s="247" t="s">
        <v>38</v>
      </c>
      <c r="AV174" s="47"/>
      <c r="AW174" s="47"/>
      <c r="AX174" s="47"/>
      <c r="AY174" s="47"/>
      <c r="AZ174" s="47"/>
      <c r="BA174" s="47"/>
      <c r="BB174" s="47"/>
      <c r="BC174" s="47"/>
      <c r="BD174" s="47"/>
      <c r="BE174" s="47">
        <f t="shared" si="175"/>
        <v>0</v>
      </c>
      <c r="BF174" s="47"/>
      <c r="BG174" s="47"/>
      <c r="BH174" s="47">
        <f t="shared" si="176"/>
        <v>0</v>
      </c>
      <c r="BI174" s="154"/>
      <c r="BK174" s="247" t="s">
        <v>38</v>
      </c>
      <c r="BL174" s="47"/>
      <c r="BM174" s="47"/>
      <c r="BN174" s="47"/>
      <c r="BO174" s="47"/>
      <c r="BP174" s="47">
        <f t="shared" si="177"/>
        <v>0</v>
      </c>
      <c r="BQ174" s="154"/>
    </row>
    <row r="175" spans="1:69" s="36" customFormat="1" ht="13.5" customHeight="1">
      <c r="A175" s="246" t="s">
        <v>150</v>
      </c>
      <c r="B175" s="47">
        <v>141</v>
      </c>
      <c r="C175" s="47"/>
      <c r="D175" s="47">
        <v>60</v>
      </c>
      <c r="E175" s="47">
        <v>57</v>
      </c>
      <c r="F175" s="47">
        <v>33</v>
      </c>
      <c r="G175" s="47">
        <v>0</v>
      </c>
      <c r="H175" s="47">
        <v>0</v>
      </c>
      <c r="I175" s="47">
        <v>0</v>
      </c>
      <c r="J175" s="47">
        <v>0</v>
      </c>
      <c r="K175" s="47">
        <v>45</v>
      </c>
      <c r="L175" s="47">
        <v>14</v>
      </c>
      <c r="M175" s="47">
        <v>84</v>
      </c>
      <c r="N175" s="47">
        <v>35</v>
      </c>
      <c r="O175" s="47">
        <v>0</v>
      </c>
      <c r="P175" s="47">
        <v>0</v>
      </c>
      <c r="Q175" s="47">
        <v>0</v>
      </c>
      <c r="R175" s="47">
        <v>0</v>
      </c>
      <c r="S175" s="47">
        <v>24</v>
      </c>
      <c r="T175" s="47">
        <v>6</v>
      </c>
      <c r="U175" s="47">
        <f t="shared" si="171"/>
        <v>351</v>
      </c>
      <c r="V175" s="154">
        <f t="shared" si="172"/>
        <v>148</v>
      </c>
      <c r="X175" s="246" t="s">
        <v>150</v>
      </c>
      <c r="Y175" s="47">
        <v>15</v>
      </c>
      <c r="Z175" s="47"/>
      <c r="AA175" s="47">
        <v>5</v>
      </c>
      <c r="AB175" s="47">
        <v>8</v>
      </c>
      <c r="AC175" s="47">
        <v>5</v>
      </c>
      <c r="AD175" s="47">
        <v>0</v>
      </c>
      <c r="AE175" s="47">
        <v>0</v>
      </c>
      <c r="AF175" s="47">
        <v>0</v>
      </c>
      <c r="AG175" s="47">
        <v>0</v>
      </c>
      <c r="AH175" s="47">
        <v>4</v>
      </c>
      <c r="AI175" s="47">
        <v>0</v>
      </c>
      <c r="AJ175" s="47">
        <v>21</v>
      </c>
      <c r="AK175" s="47">
        <v>5</v>
      </c>
      <c r="AL175" s="47">
        <v>0</v>
      </c>
      <c r="AM175" s="47">
        <v>0</v>
      </c>
      <c r="AN175" s="47">
        <v>0</v>
      </c>
      <c r="AO175" s="47">
        <v>0</v>
      </c>
      <c r="AP175" s="47">
        <v>7</v>
      </c>
      <c r="AQ175" s="47">
        <v>2</v>
      </c>
      <c r="AR175" s="47">
        <f t="shared" si="173"/>
        <v>55</v>
      </c>
      <c r="AS175" s="154">
        <f t="shared" si="174"/>
        <v>17</v>
      </c>
      <c r="AU175" s="246" t="s">
        <v>150</v>
      </c>
      <c r="AV175" s="47">
        <v>3</v>
      </c>
      <c r="AW175" s="47">
        <v>1</v>
      </c>
      <c r="AX175" s="47"/>
      <c r="AY175" s="47"/>
      <c r="AZ175" s="47">
        <v>1</v>
      </c>
      <c r="BA175" s="47">
        <v>1</v>
      </c>
      <c r="BB175" s="47"/>
      <c r="BC175" s="47"/>
      <c r="BD175" s="47">
        <v>1</v>
      </c>
      <c r="BE175" s="47">
        <f t="shared" si="175"/>
        <v>7</v>
      </c>
      <c r="BF175" s="47">
        <v>6</v>
      </c>
      <c r="BG175" s="47">
        <v>1</v>
      </c>
      <c r="BH175" s="47">
        <f t="shared" si="176"/>
        <v>7</v>
      </c>
      <c r="BI175" s="154">
        <v>2</v>
      </c>
      <c r="BK175" s="246" t="s">
        <v>150</v>
      </c>
      <c r="BL175" s="47">
        <v>7</v>
      </c>
      <c r="BM175" s="47">
        <v>5</v>
      </c>
      <c r="BN175" s="47">
        <v>0</v>
      </c>
      <c r="BO175" s="47">
        <v>6</v>
      </c>
      <c r="BP175" s="47">
        <f t="shared" si="177"/>
        <v>18</v>
      </c>
      <c r="BQ175" s="154">
        <v>8</v>
      </c>
    </row>
    <row r="176" spans="1:69" s="36" customFormat="1" ht="13.5" customHeight="1">
      <c r="A176" s="246" t="s">
        <v>151</v>
      </c>
      <c r="B176" s="47">
        <v>354</v>
      </c>
      <c r="C176" s="47"/>
      <c r="D176" s="47">
        <v>154</v>
      </c>
      <c r="E176" s="47">
        <v>127</v>
      </c>
      <c r="F176" s="47">
        <v>51</v>
      </c>
      <c r="G176" s="47">
        <v>0</v>
      </c>
      <c r="H176" s="47">
        <v>0</v>
      </c>
      <c r="I176" s="47">
        <v>28</v>
      </c>
      <c r="J176" s="47">
        <v>6</v>
      </c>
      <c r="K176" s="47">
        <v>20</v>
      </c>
      <c r="L176" s="47">
        <v>6</v>
      </c>
      <c r="M176" s="47">
        <v>94</v>
      </c>
      <c r="N176" s="47">
        <v>37</v>
      </c>
      <c r="O176" s="47">
        <v>0</v>
      </c>
      <c r="P176" s="47">
        <v>0</v>
      </c>
      <c r="Q176" s="47">
        <v>25</v>
      </c>
      <c r="R176" s="47">
        <v>5</v>
      </c>
      <c r="S176" s="47"/>
      <c r="T176" s="47"/>
      <c r="U176" s="47">
        <f t="shared" si="171"/>
        <v>648</v>
      </c>
      <c r="V176" s="154">
        <f t="shared" si="172"/>
        <v>259</v>
      </c>
      <c r="X176" s="246" t="s">
        <v>151</v>
      </c>
      <c r="Y176" s="47">
        <v>13</v>
      </c>
      <c r="Z176" s="47"/>
      <c r="AA176" s="47">
        <v>3</v>
      </c>
      <c r="AB176" s="47">
        <v>1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18</v>
      </c>
      <c r="AK176" s="47">
        <v>6</v>
      </c>
      <c r="AL176" s="47">
        <v>0</v>
      </c>
      <c r="AM176" s="47">
        <v>0</v>
      </c>
      <c r="AN176" s="47">
        <v>8</v>
      </c>
      <c r="AO176" s="47">
        <v>3</v>
      </c>
      <c r="AP176" s="47"/>
      <c r="AQ176" s="47"/>
      <c r="AR176" s="47">
        <f t="shared" si="173"/>
        <v>40</v>
      </c>
      <c r="AS176" s="154">
        <f t="shared" si="174"/>
        <v>12</v>
      </c>
      <c r="AU176" s="246" t="s">
        <v>151</v>
      </c>
      <c r="AV176" s="47">
        <v>6</v>
      </c>
      <c r="AW176" s="47">
        <v>3</v>
      </c>
      <c r="AX176" s="47"/>
      <c r="AY176" s="47">
        <v>1</v>
      </c>
      <c r="AZ176" s="47">
        <v>1</v>
      </c>
      <c r="BA176" s="47">
        <v>2</v>
      </c>
      <c r="BB176" s="47"/>
      <c r="BC176" s="47">
        <v>1</v>
      </c>
      <c r="BD176" s="47"/>
      <c r="BE176" s="47">
        <f t="shared" si="175"/>
        <v>14</v>
      </c>
      <c r="BF176" s="47">
        <v>5</v>
      </c>
      <c r="BG176" s="47">
        <v>10</v>
      </c>
      <c r="BH176" s="47">
        <f t="shared" si="176"/>
        <v>15</v>
      </c>
      <c r="BI176" s="154">
        <v>3</v>
      </c>
      <c r="BK176" s="246" t="s">
        <v>151</v>
      </c>
      <c r="BL176" s="47">
        <v>3</v>
      </c>
      <c r="BM176" s="47">
        <v>2</v>
      </c>
      <c r="BN176" s="47">
        <v>0</v>
      </c>
      <c r="BO176" s="47">
        <v>5</v>
      </c>
      <c r="BP176" s="47">
        <f t="shared" si="177"/>
        <v>10</v>
      </c>
      <c r="BQ176" s="154">
        <v>5</v>
      </c>
    </row>
    <row r="177" spans="1:69" s="36" customFormat="1" ht="13.5" customHeight="1">
      <c r="A177" s="246" t="s">
        <v>152</v>
      </c>
      <c r="B177" s="47">
        <v>971</v>
      </c>
      <c r="C177" s="47"/>
      <c r="D177" s="47">
        <v>375</v>
      </c>
      <c r="E177" s="47">
        <v>411</v>
      </c>
      <c r="F177" s="47">
        <v>178</v>
      </c>
      <c r="G177" s="47">
        <v>0</v>
      </c>
      <c r="H177" s="47">
        <v>0</v>
      </c>
      <c r="I177" s="47">
        <v>34</v>
      </c>
      <c r="J177" s="47">
        <v>3</v>
      </c>
      <c r="K177" s="47">
        <v>239</v>
      </c>
      <c r="L177" s="47">
        <v>57</v>
      </c>
      <c r="M177" s="47">
        <v>643</v>
      </c>
      <c r="N177" s="47">
        <v>286</v>
      </c>
      <c r="O177" s="47">
        <v>22</v>
      </c>
      <c r="P177" s="47">
        <v>5</v>
      </c>
      <c r="Q177" s="47">
        <v>147</v>
      </c>
      <c r="R177" s="47">
        <v>31</v>
      </c>
      <c r="S177" s="47"/>
      <c r="T177" s="47"/>
      <c r="U177" s="47">
        <f t="shared" si="171"/>
        <v>2467</v>
      </c>
      <c r="V177" s="154">
        <f t="shared" si="172"/>
        <v>935</v>
      </c>
      <c r="X177" s="246" t="s">
        <v>152</v>
      </c>
      <c r="Y177" s="47">
        <v>117</v>
      </c>
      <c r="Z177" s="47"/>
      <c r="AA177" s="47">
        <v>46</v>
      </c>
      <c r="AB177" s="47">
        <v>44</v>
      </c>
      <c r="AC177" s="47">
        <v>11</v>
      </c>
      <c r="AD177" s="47">
        <v>0</v>
      </c>
      <c r="AE177" s="47">
        <v>0</v>
      </c>
      <c r="AF177" s="47">
        <v>16</v>
      </c>
      <c r="AG177" s="47">
        <v>0</v>
      </c>
      <c r="AH177" s="47">
        <v>49</v>
      </c>
      <c r="AI177" s="47">
        <v>16</v>
      </c>
      <c r="AJ177" s="47">
        <v>127</v>
      </c>
      <c r="AK177" s="47">
        <v>52</v>
      </c>
      <c r="AL177" s="47">
        <v>2</v>
      </c>
      <c r="AM177" s="47">
        <v>0</v>
      </c>
      <c r="AN177" s="47">
        <v>31</v>
      </c>
      <c r="AO177" s="47">
        <v>8</v>
      </c>
      <c r="AP177" s="47"/>
      <c r="AQ177" s="47"/>
      <c r="AR177" s="47">
        <f t="shared" si="173"/>
        <v>386</v>
      </c>
      <c r="AS177" s="154">
        <f t="shared" si="174"/>
        <v>133</v>
      </c>
      <c r="AU177" s="246" t="s">
        <v>152</v>
      </c>
      <c r="AV177" s="47">
        <v>18</v>
      </c>
      <c r="AW177" s="47">
        <v>7</v>
      </c>
      <c r="AX177" s="47"/>
      <c r="AY177" s="47">
        <v>1</v>
      </c>
      <c r="AZ177" s="47">
        <v>4</v>
      </c>
      <c r="BA177" s="47">
        <v>8</v>
      </c>
      <c r="BB177" s="47">
        <v>1</v>
      </c>
      <c r="BC177" s="47">
        <v>2</v>
      </c>
      <c r="BD177" s="47"/>
      <c r="BE177" s="47">
        <f t="shared" si="175"/>
        <v>41</v>
      </c>
      <c r="BF177" s="47">
        <v>30</v>
      </c>
      <c r="BG177" s="47">
        <v>11</v>
      </c>
      <c r="BH177" s="47">
        <f t="shared" si="176"/>
        <v>41</v>
      </c>
      <c r="BI177" s="154">
        <v>5</v>
      </c>
      <c r="BK177" s="246" t="s">
        <v>152</v>
      </c>
      <c r="BL177" s="47">
        <v>33</v>
      </c>
      <c r="BM177" s="47">
        <v>4</v>
      </c>
      <c r="BN177" s="47">
        <v>0</v>
      </c>
      <c r="BO177" s="47">
        <v>8</v>
      </c>
      <c r="BP177" s="47">
        <f t="shared" si="177"/>
        <v>45</v>
      </c>
      <c r="BQ177" s="154">
        <v>36</v>
      </c>
    </row>
    <row r="178" spans="1:69" s="36" customFormat="1" ht="13.5" customHeight="1">
      <c r="A178" s="246" t="s">
        <v>153</v>
      </c>
      <c r="B178" s="47">
        <v>269</v>
      </c>
      <c r="C178" s="47"/>
      <c r="D178" s="47">
        <v>105</v>
      </c>
      <c r="E178" s="47">
        <v>148</v>
      </c>
      <c r="F178" s="47">
        <v>75</v>
      </c>
      <c r="G178" s="47">
        <v>61</v>
      </c>
      <c r="H178" s="47">
        <v>11</v>
      </c>
      <c r="I178" s="47">
        <v>48</v>
      </c>
      <c r="J178" s="47">
        <v>16</v>
      </c>
      <c r="K178" s="47">
        <v>0</v>
      </c>
      <c r="L178" s="47">
        <v>0</v>
      </c>
      <c r="M178" s="47">
        <v>148</v>
      </c>
      <c r="N178" s="47">
        <v>68</v>
      </c>
      <c r="O178" s="47">
        <v>18</v>
      </c>
      <c r="P178" s="47">
        <v>4</v>
      </c>
      <c r="Q178" s="47">
        <v>36</v>
      </c>
      <c r="R178" s="47">
        <v>11</v>
      </c>
      <c r="S178" s="47"/>
      <c r="T178" s="47"/>
      <c r="U178" s="47">
        <f t="shared" si="171"/>
        <v>728</v>
      </c>
      <c r="V178" s="154">
        <f t="shared" si="172"/>
        <v>290</v>
      </c>
      <c r="X178" s="246" t="s">
        <v>153</v>
      </c>
      <c r="Y178" s="47">
        <v>18</v>
      </c>
      <c r="Z178" s="47"/>
      <c r="AA178" s="47">
        <v>6</v>
      </c>
      <c r="AB178" s="47">
        <v>9</v>
      </c>
      <c r="AC178" s="47">
        <v>3</v>
      </c>
      <c r="AD178" s="47">
        <v>10</v>
      </c>
      <c r="AE178" s="47">
        <v>1</v>
      </c>
      <c r="AF178" s="47">
        <v>4</v>
      </c>
      <c r="AG178" s="47">
        <v>2</v>
      </c>
      <c r="AH178" s="47">
        <v>0</v>
      </c>
      <c r="AI178" s="47">
        <v>0</v>
      </c>
      <c r="AJ178" s="47">
        <v>12</v>
      </c>
      <c r="AK178" s="47">
        <v>8</v>
      </c>
      <c r="AL178" s="47">
        <v>2</v>
      </c>
      <c r="AM178" s="47">
        <v>0</v>
      </c>
      <c r="AN178" s="47">
        <v>12</v>
      </c>
      <c r="AO178" s="47">
        <v>4</v>
      </c>
      <c r="AP178" s="47"/>
      <c r="AQ178" s="47"/>
      <c r="AR178" s="47">
        <f t="shared" si="173"/>
        <v>67</v>
      </c>
      <c r="AS178" s="154">
        <f t="shared" si="174"/>
        <v>24</v>
      </c>
      <c r="AU178" s="246" t="s">
        <v>153</v>
      </c>
      <c r="AV178" s="47">
        <v>7</v>
      </c>
      <c r="AW178" s="47">
        <v>2</v>
      </c>
      <c r="AX178" s="47">
        <v>1</v>
      </c>
      <c r="AY178" s="47">
        <v>1</v>
      </c>
      <c r="AZ178" s="47"/>
      <c r="BA178" s="47">
        <v>2</v>
      </c>
      <c r="BB178" s="47">
        <v>1</v>
      </c>
      <c r="BC178" s="47">
        <v>1</v>
      </c>
      <c r="BD178" s="47"/>
      <c r="BE178" s="47">
        <f t="shared" si="175"/>
        <v>15</v>
      </c>
      <c r="BF178" s="47">
        <v>14</v>
      </c>
      <c r="BG178" s="47">
        <v>1</v>
      </c>
      <c r="BH178" s="47">
        <f t="shared" si="176"/>
        <v>15</v>
      </c>
      <c r="BI178" s="154">
        <v>2</v>
      </c>
      <c r="BK178" s="246" t="s">
        <v>153</v>
      </c>
      <c r="BL178" s="47">
        <v>14</v>
      </c>
      <c r="BM178" s="47">
        <v>10</v>
      </c>
      <c r="BN178" s="47">
        <v>0</v>
      </c>
      <c r="BO178" s="47">
        <v>0</v>
      </c>
      <c r="BP178" s="47">
        <f t="shared" si="177"/>
        <v>24</v>
      </c>
      <c r="BQ178" s="154">
        <v>12</v>
      </c>
    </row>
    <row r="179" spans="1:69" s="36" customFormat="1" ht="13.5" customHeight="1">
      <c r="A179" s="253" t="s">
        <v>154</v>
      </c>
      <c r="B179" s="49">
        <v>161</v>
      </c>
      <c r="C179" s="49"/>
      <c r="D179" s="49">
        <v>52</v>
      </c>
      <c r="E179" s="49">
        <v>46</v>
      </c>
      <c r="F179" s="49">
        <v>20</v>
      </c>
      <c r="G179" s="49">
        <v>0</v>
      </c>
      <c r="H179" s="49">
        <v>0</v>
      </c>
      <c r="I179" s="49">
        <v>0</v>
      </c>
      <c r="J179" s="49">
        <v>0</v>
      </c>
      <c r="K179" s="49">
        <v>59</v>
      </c>
      <c r="L179" s="49">
        <v>19</v>
      </c>
      <c r="M179" s="49">
        <v>23</v>
      </c>
      <c r="N179" s="49">
        <v>10</v>
      </c>
      <c r="O179" s="49">
        <v>0</v>
      </c>
      <c r="P179" s="49">
        <v>0</v>
      </c>
      <c r="Q179" s="49">
        <v>34</v>
      </c>
      <c r="R179" s="49">
        <v>14</v>
      </c>
      <c r="S179" s="49"/>
      <c r="T179" s="49"/>
      <c r="U179" s="47">
        <f t="shared" si="171"/>
        <v>323</v>
      </c>
      <c r="V179" s="154">
        <f t="shared" si="172"/>
        <v>115</v>
      </c>
      <c r="X179" s="246" t="s">
        <v>154</v>
      </c>
      <c r="Y179" s="47">
        <v>53</v>
      </c>
      <c r="Z179" s="47"/>
      <c r="AA179" s="47">
        <v>11</v>
      </c>
      <c r="AB179" s="47">
        <v>8</v>
      </c>
      <c r="AC179" s="47">
        <v>2</v>
      </c>
      <c r="AD179" s="47">
        <v>0</v>
      </c>
      <c r="AE179" s="47">
        <v>0</v>
      </c>
      <c r="AF179" s="47">
        <v>0</v>
      </c>
      <c r="AG179" s="47">
        <v>0</v>
      </c>
      <c r="AH179" s="47">
        <v>17</v>
      </c>
      <c r="AI179" s="47">
        <v>4</v>
      </c>
      <c r="AJ179" s="47">
        <v>6</v>
      </c>
      <c r="AK179" s="47">
        <v>4</v>
      </c>
      <c r="AL179" s="47">
        <v>0</v>
      </c>
      <c r="AM179" s="47">
        <v>0</v>
      </c>
      <c r="AN179" s="47">
        <v>10</v>
      </c>
      <c r="AO179" s="47">
        <v>5</v>
      </c>
      <c r="AP179" s="49"/>
      <c r="AQ179" s="49"/>
      <c r="AR179" s="47">
        <f t="shared" si="173"/>
        <v>94</v>
      </c>
      <c r="AS179" s="154">
        <f t="shared" si="174"/>
        <v>26</v>
      </c>
      <c r="AU179" s="246" t="s">
        <v>154</v>
      </c>
      <c r="AV179" s="47">
        <v>4</v>
      </c>
      <c r="AW179" s="47">
        <v>1</v>
      </c>
      <c r="AX179" s="47"/>
      <c r="AY179" s="47"/>
      <c r="AZ179" s="47">
        <v>2</v>
      </c>
      <c r="BA179" s="47">
        <v>1</v>
      </c>
      <c r="BB179" s="47"/>
      <c r="BC179" s="47">
        <v>1</v>
      </c>
      <c r="BD179" s="47"/>
      <c r="BE179" s="47">
        <f t="shared" si="175"/>
        <v>9</v>
      </c>
      <c r="BF179" s="47">
        <v>6</v>
      </c>
      <c r="BG179" s="47">
        <v>4</v>
      </c>
      <c r="BH179" s="47">
        <f t="shared" si="176"/>
        <v>10</v>
      </c>
      <c r="BI179" s="154">
        <v>2</v>
      </c>
      <c r="BK179" s="246" t="s">
        <v>154</v>
      </c>
      <c r="BL179" s="47">
        <v>5</v>
      </c>
      <c r="BM179" s="47">
        <v>0</v>
      </c>
      <c r="BN179" s="47">
        <v>0</v>
      </c>
      <c r="BO179" s="47">
        <v>5</v>
      </c>
      <c r="BP179" s="47">
        <f t="shared" si="177"/>
        <v>10</v>
      </c>
      <c r="BQ179" s="154">
        <v>10</v>
      </c>
    </row>
    <row r="180" spans="1:69" s="36" customFormat="1" ht="13.5" customHeight="1" thickBot="1">
      <c r="A180" s="252" t="s">
        <v>155</v>
      </c>
      <c r="B180" s="254">
        <v>722</v>
      </c>
      <c r="C180" s="482"/>
      <c r="D180" s="254">
        <v>293</v>
      </c>
      <c r="E180" s="254">
        <v>282</v>
      </c>
      <c r="F180" s="254">
        <v>144</v>
      </c>
      <c r="G180" s="254">
        <v>19</v>
      </c>
      <c r="H180" s="254">
        <v>3</v>
      </c>
      <c r="I180" s="254">
        <v>0</v>
      </c>
      <c r="J180" s="254">
        <v>0</v>
      </c>
      <c r="K180" s="254">
        <v>104</v>
      </c>
      <c r="L180" s="254">
        <v>37</v>
      </c>
      <c r="M180" s="254">
        <v>167</v>
      </c>
      <c r="N180" s="254">
        <v>84</v>
      </c>
      <c r="O180" s="254">
        <v>0</v>
      </c>
      <c r="P180" s="254">
        <v>0</v>
      </c>
      <c r="Q180" s="254">
        <v>59</v>
      </c>
      <c r="R180" s="254">
        <v>16</v>
      </c>
      <c r="S180" s="254"/>
      <c r="T180" s="254"/>
      <c r="U180" s="264">
        <f t="shared" si="171"/>
        <v>1353</v>
      </c>
      <c r="V180" s="155">
        <f t="shared" si="172"/>
        <v>577</v>
      </c>
      <c r="X180" s="248" t="s">
        <v>155</v>
      </c>
      <c r="Y180" s="146">
        <v>119</v>
      </c>
      <c r="Z180" s="146"/>
      <c r="AA180" s="146">
        <v>47</v>
      </c>
      <c r="AB180" s="146">
        <v>15</v>
      </c>
      <c r="AC180" s="146">
        <v>7</v>
      </c>
      <c r="AD180" s="146">
        <v>0</v>
      </c>
      <c r="AE180" s="146">
        <v>0</v>
      </c>
      <c r="AF180" s="146">
        <v>0</v>
      </c>
      <c r="AG180" s="146">
        <v>0</v>
      </c>
      <c r="AH180" s="146">
        <v>14</v>
      </c>
      <c r="AI180" s="146">
        <v>5</v>
      </c>
      <c r="AJ180" s="146">
        <v>45</v>
      </c>
      <c r="AK180" s="146">
        <v>22</v>
      </c>
      <c r="AL180" s="146">
        <v>0</v>
      </c>
      <c r="AM180" s="146">
        <v>0</v>
      </c>
      <c r="AN180" s="146">
        <v>16</v>
      </c>
      <c r="AO180" s="391">
        <v>3</v>
      </c>
      <c r="AP180" s="254"/>
      <c r="AQ180" s="254"/>
      <c r="AR180" s="264">
        <f t="shared" si="173"/>
        <v>209</v>
      </c>
      <c r="AS180" s="155">
        <f t="shared" si="174"/>
        <v>84</v>
      </c>
      <c r="AU180" s="248" t="s">
        <v>155</v>
      </c>
      <c r="AV180" s="146">
        <v>14</v>
      </c>
      <c r="AW180" s="146">
        <v>6</v>
      </c>
      <c r="AX180" s="146">
        <v>1</v>
      </c>
      <c r="AY180" s="146"/>
      <c r="AZ180" s="146">
        <v>3</v>
      </c>
      <c r="BA180" s="146">
        <v>3</v>
      </c>
      <c r="BB180" s="146"/>
      <c r="BC180" s="146">
        <v>2</v>
      </c>
      <c r="BD180" s="146"/>
      <c r="BE180" s="146">
        <f t="shared" si="175"/>
        <v>29</v>
      </c>
      <c r="BF180" s="146">
        <v>15</v>
      </c>
      <c r="BG180" s="146">
        <v>11</v>
      </c>
      <c r="BH180" s="146">
        <f t="shared" si="176"/>
        <v>26</v>
      </c>
      <c r="BI180" s="155">
        <v>4</v>
      </c>
      <c r="BK180" s="248" t="s">
        <v>155</v>
      </c>
      <c r="BL180" s="146">
        <v>13</v>
      </c>
      <c r="BM180" s="146">
        <v>2</v>
      </c>
      <c r="BN180" s="146">
        <v>0</v>
      </c>
      <c r="BO180" s="146">
        <v>7</v>
      </c>
      <c r="BP180" s="146">
        <f t="shared" si="177"/>
        <v>22</v>
      </c>
      <c r="BQ180" s="155">
        <v>13</v>
      </c>
    </row>
  </sheetData>
  <mergeCells count="189">
    <mergeCell ref="S6:T6"/>
    <mergeCell ref="S145:T145"/>
    <mergeCell ref="A31:V31"/>
    <mergeCell ref="X71:X72"/>
    <mergeCell ref="Y71:AA71"/>
    <mergeCell ref="A71:A72"/>
    <mergeCell ref="B71:D71"/>
    <mergeCell ref="E71:F71"/>
    <mergeCell ref="G71:H71"/>
    <mergeCell ref="A68:V68"/>
    <mergeCell ref="X68:AS68"/>
    <mergeCell ref="U34:V34"/>
    <mergeCell ref="AP34:AQ34"/>
    <mergeCell ref="AP71:AQ71"/>
    <mergeCell ref="A145:A146"/>
    <mergeCell ref="B145:D145"/>
    <mergeCell ref="E145:F145"/>
    <mergeCell ref="G145:H145"/>
    <mergeCell ref="I145:J145"/>
    <mergeCell ref="K145:L145"/>
    <mergeCell ref="AP145:AQ145"/>
    <mergeCell ref="E6:F6"/>
    <mergeCell ref="G6:H6"/>
    <mergeCell ref="S71:T71"/>
    <mergeCell ref="BK2:BQ2"/>
    <mergeCell ref="G34:H34"/>
    <mergeCell ref="E34:F34"/>
    <mergeCell ref="B34:D34"/>
    <mergeCell ref="A34:A35"/>
    <mergeCell ref="AU31:BI31"/>
    <mergeCell ref="AU32:BI32"/>
    <mergeCell ref="AU34:AU35"/>
    <mergeCell ref="AV34:BE34"/>
    <mergeCell ref="BF34:BH34"/>
    <mergeCell ref="A32:V32"/>
    <mergeCell ref="O34:P34"/>
    <mergeCell ref="M34:N34"/>
    <mergeCell ref="K34:L34"/>
    <mergeCell ref="I34:J34"/>
    <mergeCell ref="AL34:AM34"/>
    <mergeCell ref="AN34:AO34"/>
    <mergeCell ref="AR34:AS34"/>
    <mergeCell ref="X31:AS31"/>
    <mergeCell ref="X32:AS32"/>
    <mergeCell ref="X34:X35"/>
    <mergeCell ref="Y34:AA34"/>
    <mergeCell ref="Q34:R34"/>
    <mergeCell ref="S34:T34"/>
    <mergeCell ref="A143:V143"/>
    <mergeCell ref="AN105:AO105"/>
    <mergeCell ref="AR105:AS105"/>
    <mergeCell ref="AU105:AU106"/>
    <mergeCell ref="AV105:BE105"/>
    <mergeCell ref="BF105:BH105"/>
    <mergeCell ref="AB105:AC105"/>
    <mergeCell ref="AD105:AE105"/>
    <mergeCell ref="AF105:AG105"/>
    <mergeCell ref="AH105:AI105"/>
    <mergeCell ref="AJ105:AK105"/>
    <mergeCell ref="AL105:AM105"/>
    <mergeCell ref="M105:N105"/>
    <mergeCell ref="O105:P105"/>
    <mergeCell ref="Q105:R105"/>
    <mergeCell ref="U105:V105"/>
    <mergeCell ref="X105:X106"/>
    <mergeCell ref="Y105:AA105"/>
    <mergeCell ref="A105:A106"/>
    <mergeCell ref="M145:N145"/>
    <mergeCell ref="O145:P145"/>
    <mergeCell ref="Q145:R145"/>
    <mergeCell ref="U145:V145"/>
    <mergeCell ref="X145:X146"/>
    <mergeCell ref="Y145:AA145"/>
    <mergeCell ref="A102:V102"/>
    <mergeCell ref="X102:AS102"/>
    <mergeCell ref="AU102:BI102"/>
    <mergeCell ref="A142:V142"/>
    <mergeCell ref="X142:AS142"/>
    <mergeCell ref="AU142:BI142"/>
    <mergeCell ref="A103:V103"/>
    <mergeCell ref="X103:AS103"/>
    <mergeCell ref="AU103:BI103"/>
    <mergeCell ref="B105:D105"/>
    <mergeCell ref="E105:F105"/>
    <mergeCell ref="G105:H105"/>
    <mergeCell ref="I105:J105"/>
    <mergeCell ref="K105:L105"/>
    <mergeCell ref="AP105:AQ105"/>
    <mergeCell ref="S105:T105"/>
    <mergeCell ref="X143:AS143"/>
    <mergeCell ref="AU143:BI143"/>
    <mergeCell ref="I71:J71"/>
    <mergeCell ref="K71:L71"/>
    <mergeCell ref="M71:N71"/>
    <mergeCell ref="O71:P71"/>
    <mergeCell ref="Q71:R71"/>
    <mergeCell ref="U71:V71"/>
    <mergeCell ref="AN71:AO71"/>
    <mergeCell ref="AR71:AS71"/>
    <mergeCell ref="AU68:BI68"/>
    <mergeCell ref="A69:V69"/>
    <mergeCell ref="AN145:AO145"/>
    <mergeCell ref="AR145:AS145"/>
    <mergeCell ref="AU145:AU146"/>
    <mergeCell ref="AV145:BE145"/>
    <mergeCell ref="BF145:BH145"/>
    <mergeCell ref="BF71:BH71"/>
    <mergeCell ref="AB71:AC71"/>
    <mergeCell ref="AD71:AE71"/>
    <mergeCell ref="AF71:AG71"/>
    <mergeCell ref="AH71:AI71"/>
    <mergeCell ref="AJ71:AK71"/>
    <mergeCell ref="AL71:AM71"/>
    <mergeCell ref="AB145:AC145"/>
    <mergeCell ref="AD145:AE145"/>
    <mergeCell ref="AF145:AG145"/>
    <mergeCell ref="AH145:AI145"/>
    <mergeCell ref="AJ145:AK145"/>
    <mergeCell ref="AL145:AM145"/>
    <mergeCell ref="AJ6:AK6"/>
    <mergeCell ref="AL6:AM6"/>
    <mergeCell ref="A2:V2"/>
    <mergeCell ref="A3:V3"/>
    <mergeCell ref="BK6:BK7"/>
    <mergeCell ref="AU71:AU72"/>
    <mergeCell ref="AV71:BE71"/>
    <mergeCell ref="BK69:BQ69"/>
    <mergeCell ref="AD34:AE34"/>
    <mergeCell ref="AF34:AG34"/>
    <mergeCell ref="AH34:AI34"/>
    <mergeCell ref="AJ34:AK34"/>
    <mergeCell ref="AB34:AC34"/>
    <mergeCell ref="AP6:AQ6"/>
    <mergeCell ref="X69:AS69"/>
    <mergeCell ref="AU69:BI69"/>
    <mergeCell ref="AN6:AO6"/>
    <mergeCell ref="AR6:AS6"/>
    <mergeCell ref="BK31:BQ31"/>
    <mergeCell ref="BK32:BQ32"/>
    <mergeCell ref="BK34:BK35"/>
    <mergeCell ref="BK71:BK72"/>
    <mergeCell ref="I6:J6"/>
    <mergeCell ref="K6:L6"/>
    <mergeCell ref="BK1:BQ1"/>
    <mergeCell ref="AU1:BI1"/>
    <mergeCell ref="A1:V1"/>
    <mergeCell ref="X1:AS1"/>
    <mergeCell ref="AU2:BI2"/>
    <mergeCell ref="AU3:BI3"/>
    <mergeCell ref="AU6:AU7"/>
    <mergeCell ref="AV6:BE6"/>
    <mergeCell ref="BF6:BH6"/>
    <mergeCell ref="X2:AS2"/>
    <mergeCell ref="X3:AS3"/>
    <mergeCell ref="M6:N6"/>
    <mergeCell ref="O6:P6"/>
    <mergeCell ref="Q6:R6"/>
    <mergeCell ref="U6:V6"/>
    <mergeCell ref="X6:X7"/>
    <mergeCell ref="Y6:AA6"/>
    <mergeCell ref="A6:A7"/>
    <mergeCell ref="B6:D6"/>
    <mergeCell ref="BK3:BQ3"/>
    <mergeCell ref="AB6:AC6"/>
    <mergeCell ref="AD6:AE6"/>
    <mergeCell ref="AF6:AG6"/>
    <mergeCell ref="AH6:AI6"/>
    <mergeCell ref="BI145:BI146"/>
    <mergeCell ref="BI105:BI106"/>
    <mergeCell ref="BI71:BI72"/>
    <mergeCell ref="BI34:BI35"/>
    <mergeCell ref="BI6:BI7"/>
    <mergeCell ref="BL6:BP6"/>
    <mergeCell ref="BQ6:BQ7"/>
    <mergeCell ref="BL34:BP34"/>
    <mergeCell ref="BQ34:BQ35"/>
    <mergeCell ref="BL71:BP71"/>
    <mergeCell ref="BQ71:BQ72"/>
    <mergeCell ref="BL105:BP105"/>
    <mergeCell ref="BQ105:BQ106"/>
    <mergeCell ref="BL145:BP145"/>
    <mergeCell ref="BQ145:BQ146"/>
    <mergeCell ref="BK102:BQ102"/>
    <mergeCell ref="BK103:BQ103"/>
    <mergeCell ref="BK145:BK146"/>
    <mergeCell ref="BK142:BQ142"/>
    <mergeCell ref="BK143:BQ143"/>
    <mergeCell ref="BK105:BK106"/>
    <mergeCell ref="BK68:BQ68"/>
  </mergeCells>
  <hyperlinks>
    <hyperlink ref="A69" r:id="rId1" display="javascript:aff_excel()" xr:uid="{00000000-0004-0000-0300-000000000000}"/>
    <hyperlink ref="A103" r:id="rId2" display="javascript:aff_excel()" xr:uid="{00000000-0004-0000-0300-000001000000}"/>
    <hyperlink ref="A143" r:id="rId3" display="javascript:aff_excel()" xr:uid="{00000000-0004-0000-0300-000002000000}"/>
    <hyperlink ref="A32" r:id="rId4" display="javascript:aff_excel()" xr:uid="{00000000-0004-0000-0300-000003000000}"/>
    <hyperlink ref="A3" r:id="rId5" display="javascript:aff_excel()" xr:uid="{00000000-0004-0000-0300-000004000000}"/>
  </hyperlinks>
  <printOptions horizontalCentered="1"/>
  <pageMargins left="0.70866141732283472" right="0.31496062992125984" top="0.74803149606299213" bottom="0.74803149606299213" header="0.31496062992125984" footer="0.31496062992125984"/>
  <pageSetup scale="85" firstPageNumber="54" orientation="landscape" useFirstPageNumber="1" horizontalDpi="300" r:id="rId6"/>
  <headerFooter>
    <oddFooter>Page &amp;P</oddFooter>
  </headerFooter>
  <rowBreaks count="4" manualBreakCount="4">
    <brk id="30" max="16383" man="1"/>
    <brk id="67" max="16383" man="1"/>
    <brk id="101" max="16383" man="1"/>
    <brk id="1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83"/>
  <sheetViews>
    <sheetView showZeros="0" topLeftCell="K1" zoomScale="70" zoomScaleNormal="70" workbookViewId="0">
      <selection activeCell="P120" sqref="P120"/>
    </sheetView>
  </sheetViews>
  <sheetFormatPr baseColWidth="10" defaultColWidth="11.44140625" defaultRowHeight="13.8"/>
  <cols>
    <col min="1" max="1" width="26.33203125" style="36" customWidth="1"/>
    <col min="2" max="2" width="7.5546875" style="36" customWidth="1"/>
    <col min="3" max="3" width="7.88671875" style="36" customWidth="1"/>
    <col min="4" max="4" width="8" style="36" customWidth="1"/>
    <col min="5" max="5" width="9" style="36" customWidth="1"/>
    <col min="6" max="6" width="8" style="36" customWidth="1"/>
    <col min="7" max="7" width="8.33203125" style="36" customWidth="1"/>
    <col min="8" max="8" width="8.109375" style="36" customWidth="1"/>
    <col min="9" max="9" width="8.88671875" style="36" customWidth="1"/>
    <col min="10" max="10" width="7.6640625" style="36" customWidth="1"/>
    <col min="11" max="11" width="8.6640625" style="36" customWidth="1"/>
    <col min="12" max="12" width="8" style="36" customWidth="1"/>
    <col min="13" max="13" width="8.88671875" style="36" customWidth="1"/>
    <col min="14" max="14" width="1.6640625" style="36" customWidth="1"/>
    <col min="15" max="15" width="41" style="36" customWidth="1"/>
    <col min="16" max="19" width="25.6640625" style="36" customWidth="1"/>
    <col min="20" max="16384" width="11.44140625" style="36"/>
  </cols>
  <sheetData>
    <row r="1" spans="1:19" ht="25.5" customHeight="1">
      <c r="A1" s="778" t="s">
        <v>330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8"/>
      <c r="O1" s="692" t="s">
        <v>326</v>
      </c>
      <c r="P1" s="692"/>
      <c r="Q1" s="692"/>
      <c r="R1" s="692"/>
      <c r="S1" s="692"/>
    </row>
    <row r="2" spans="1:19">
      <c r="A2" s="779" t="s">
        <v>331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O2" s="672" t="s">
        <v>479</v>
      </c>
      <c r="P2" s="672"/>
      <c r="Q2" s="672"/>
      <c r="R2" s="672"/>
      <c r="S2" s="672"/>
    </row>
    <row r="3" spans="1:19" ht="14.4" thickBot="1">
      <c r="A3" s="703" t="s">
        <v>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O3" s="672" t="s">
        <v>3</v>
      </c>
      <c r="P3" s="672"/>
      <c r="Q3" s="672"/>
      <c r="R3" s="672"/>
      <c r="S3" s="672"/>
    </row>
    <row r="4" spans="1:19" ht="17.25" customHeight="1">
      <c r="A4" s="667" t="s">
        <v>4</v>
      </c>
      <c r="B4" s="688" t="s">
        <v>222</v>
      </c>
      <c r="C4" s="688"/>
      <c r="D4" s="688" t="s">
        <v>223</v>
      </c>
      <c r="E4" s="688"/>
      <c r="F4" s="688" t="s">
        <v>224</v>
      </c>
      <c r="G4" s="688"/>
      <c r="H4" s="688" t="s">
        <v>225</v>
      </c>
      <c r="I4" s="688"/>
      <c r="J4" s="688" t="s">
        <v>226</v>
      </c>
      <c r="K4" s="688"/>
      <c r="L4" s="690" t="s">
        <v>9</v>
      </c>
      <c r="M4" s="691"/>
      <c r="O4" s="676" t="s">
        <v>4</v>
      </c>
      <c r="P4" s="686" t="s">
        <v>219</v>
      </c>
      <c r="Q4" s="678" t="s">
        <v>476</v>
      </c>
      <c r="R4" s="678" t="s">
        <v>324</v>
      </c>
      <c r="S4" s="680" t="s">
        <v>325</v>
      </c>
    </row>
    <row r="5" spans="1:19" ht="33.75" customHeight="1" thickBot="1">
      <c r="A5" s="668"/>
      <c r="B5" s="343" t="s">
        <v>14</v>
      </c>
      <c r="C5" s="343" t="s">
        <v>15</v>
      </c>
      <c r="D5" s="343" t="s">
        <v>14</v>
      </c>
      <c r="E5" s="343" t="s">
        <v>15</v>
      </c>
      <c r="F5" s="343" t="s">
        <v>14</v>
      </c>
      <c r="G5" s="343" t="s">
        <v>15</v>
      </c>
      <c r="H5" s="343" t="s">
        <v>14</v>
      </c>
      <c r="I5" s="343" t="s">
        <v>15</v>
      </c>
      <c r="J5" s="343" t="s">
        <v>14</v>
      </c>
      <c r="K5" s="343" t="s">
        <v>15</v>
      </c>
      <c r="L5" s="343" t="s">
        <v>14</v>
      </c>
      <c r="M5" s="344" t="s">
        <v>15</v>
      </c>
      <c r="O5" s="770"/>
      <c r="P5" s="771"/>
      <c r="Q5" s="780"/>
      <c r="R5" s="780"/>
      <c r="S5" s="781"/>
    </row>
    <row r="6" spans="1:19">
      <c r="A6" s="472" t="s">
        <v>17</v>
      </c>
      <c r="B6" s="337">
        <f>SUM(B35:B39)</f>
        <v>24</v>
      </c>
      <c r="C6" s="337">
        <f t="shared" ref="C6:K6" si="0">SUM(C35:C39)</f>
        <v>14</v>
      </c>
      <c r="D6" s="337">
        <f t="shared" si="0"/>
        <v>620</v>
      </c>
      <c r="E6" s="337">
        <f t="shared" si="0"/>
        <v>334</v>
      </c>
      <c r="F6" s="337">
        <f t="shared" si="0"/>
        <v>1238</v>
      </c>
      <c r="G6" s="337">
        <f t="shared" si="0"/>
        <v>665</v>
      </c>
      <c r="H6" s="337">
        <f t="shared" si="0"/>
        <v>2216</v>
      </c>
      <c r="I6" s="337">
        <f t="shared" si="0"/>
        <v>1149</v>
      </c>
      <c r="J6" s="337">
        <f t="shared" si="0"/>
        <v>3801</v>
      </c>
      <c r="K6" s="337">
        <f t="shared" si="0"/>
        <v>1885</v>
      </c>
      <c r="L6" s="337">
        <f>+B6+D6+F6+H6+J6</f>
        <v>7899</v>
      </c>
      <c r="M6" s="339">
        <f>+C6+E6+G6+I6+K6</f>
        <v>4047</v>
      </c>
      <c r="O6" s="168" t="s">
        <v>17</v>
      </c>
      <c r="P6" s="169">
        <f>SUM(P35:P39)</f>
        <v>267</v>
      </c>
      <c r="Q6" s="169">
        <f>SUM(Q35:Q39)</f>
        <v>128</v>
      </c>
      <c r="R6" s="169">
        <f>SUM(R35:R39)</f>
        <v>240</v>
      </c>
      <c r="S6" s="170">
        <f>SUM(S35:S39)</f>
        <v>171</v>
      </c>
    </row>
    <row r="7" spans="1:19">
      <c r="A7" s="472" t="s">
        <v>18</v>
      </c>
      <c r="B7" s="337">
        <f>SUM(B41:B44)</f>
        <v>3</v>
      </c>
      <c r="C7" s="337">
        <f t="shared" ref="C7:K7" si="1">SUM(C41:C44)</f>
        <v>1</v>
      </c>
      <c r="D7" s="337">
        <f t="shared" si="1"/>
        <v>30</v>
      </c>
      <c r="E7" s="337">
        <f t="shared" si="1"/>
        <v>12</v>
      </c>
      <c r="F7" s="337">
        <f t="shared" si="1"/>
        <v>288</v>
      </c>
      <c r="G7" s="337">
        <f t="shared" si="1"/>
        <v>132</v>
      </c>
      <c r="H7" s="337">
        <f t="shared" si="1"/>
        <v>799</v>
      </c>
      <c r="I7" s="337">
        <f t="shared" si="1"/>
        <v>416</v>
      </c>
      <c r="J7" s="337">
        <f t="shared" si="1"/>
        <v>731</v>
      </c>
      <c r="K7" s="337">
        <f t="shared" si="1"/>
        <v>359</v>
      </c>
      <c r="L7" s="337">
        <f t="shared" ref="L7:M27" si="2">+B7+D7+F7+H7+J7</f>
        <v>1851</v>
      </c>
      <c r="M7" s="339">
        <f t="shared" si="2"/>
        <v>920</v>
      </c>
      <c r="O7" s="171" t="s">
        <v>18</v>
      </c>
      <c r="P7" s="130">
        <f>SUM(P41:P44)</f>
        <v>65</v>
      </c>
      <c r="Q7" s="130">
        <f>SUM(Q41:Q44)</f>
        <v>59</v>
      </c>
      <c r="R7" s="130">
        <f>SUM(R41:R44)</f>
        <v>58</v>
      </c>
      <c r="S7" s="131">
        <f>SUM(S41:S44)</f>
        <v>26</v>
      </c>
    </row>
    <row r="8" spans="1:19">
      <c r="A8" s="472" t="s">
        <v>19</v>
      </c>
      <c r="B8" s="337">
        <f>SUM(B46:B53)</f>
        <v>361</v>
      </c>
      <c r="C8" s="337">
        <f t="shared" ref="C8:K8" si="3">SUM(C46:C53)</f>
        <v>186</v>
      </c>
      <c r="D8" s="337">
        <f t="shared" si="3"/>
        <v>4004</v>
      </c>
      <c r="E8" s="337">
        <f t="shared" si="3"/>
        <v>2010</v>
      </c>
      <c r="F8" s="337">
        <f t="shared" si="3"/>
        <v>12246</v>
      </c>
      <c r="G8" s="337">
        <f t="shared" si="3"/>
        <v>6150</v>
      </c>
      <c r="H8" s="337">
        <f t="shared" si="3"/>
        <v>20736</v>
      </c>
      <c r="I8" s="337">
        <f t="shared" si="3"/>
        <v>10414</v>
      </c>
      <c r="J8" s="337">
        <f t="shared" si="3"/>
        <v>29225</v>
      </c>
      <c r="K8" s="337">
        <f t="shared" si="3"/>
        <v>14395</v>
      </c>
      <c r="L8" s="337">
        <f t="shared" si="2"/>
        <v>66572</v>
      </c>
      <c r="M8" s="339">
        <f t="shared" si="2"/>
        <v>33155</v>
      </c>
      <c r="O8" s="171" t="s">
        <v>19</v>
      </c>
      <c r="P8" s="130">
        <f>SUM(P46:P53)</f>
        <v>2819</v>
      </c>
      <c r="Q8" s="130">
        <f>SUM(Q46:Q53)</f>
        <v>2786</v>
      </c>
      <c r="R8" s="130">
        <f>SUM(R46:R53)</f>
        <v>2773</v>
      </c>
      <c r="S8" s="131">
        <f>SUM(S46:S53)</f>
        <v>1343</v>
      </c>
    </row>
    <row r="9" spans="1:19">
      <c r="A9" s="472" t="s">
        <v>20</v>
      </c>
      <c r="B9" s="337">
        <f>SUM(B55:B60)</f>
        <v>71</v>
      </c>
      <c r="C9" s="337">
        <f t="shared" ref="C9:K9" si="4">SUM(C55:C60)</f>
        <v>31</v>
      </c>
      <c r="D9" s="337">
        <f t="shared" si="4"/>
        <v>545</v>
      </c>
      <c r="E9" s="337">
        <f t="shared" si="4"/>
        <v>302</v>
      </c>
      <c r="F9" s="337">
        <f t="shared" si="4"/>
        <v>1194</v>
      </c>
      <c r="G9" s="337">
        <f t="shared" si="4"/>
        <v>623</v>
      </c>
      <c r="H9" s="337">
        <f t="shared" si="4"/>
        <v>1209</v>
      </c>
      <c r="I9" s="337">
        <f t="shared" si="4"/>
        <v>593</v>
      </c>
      <c r="J9" s="337">
        <f t="shared" si="4"/>
        <v>1790</v>
      </c>
      <c r="K9" s="337">
        <f t="shared" si="4"/>
        <v>938</v>
      </c>
      <c r="L9" s="337">
        <f t="shared" si="2"/>
        <v>4809</v>
      </c>
      <c r="M9" s="339">
        <f t="shared" si="2"/>
        <v>2487</v>
      </c>
      <c r="O9" s="171" t="s">
        <v>20</v>
      </c>
      <c r="P9" s="130">
        <f>SUM(P55:P60)</f>
        <v>241</v>
      </c>
      <c r="Q9" s="130">
        <f>SUM(Q55:Q60)</f>
        <v>160</v>
      </c>
      <c r="R9" s="130">
        <f>SUM(R55:R60)</f>
        <v>169</v>
      </c>
      <c r="S9" s="131">
        <f>SUM(S55:S60)</f>
        <v>84</v>
      </c>
    </row>
    <row r="10" spans="1:19">
      <c r="A10" s="472" t="s">
        <v>21</v>
      </c>
      <c r="B10" s="337">
        <f>SUM(B62:B65)</f>
        <v>0</v>
      </c>
      <c r="C10" s="337">
        <f t="shared" ref="C10:K10" si="5">SUM(C62:C65)</f>
        <v>0</v>
      </c>
      <c r="D10" s="337">
        <f t="shared" si="5"/>
        <v>177</v>
      </c>
      <c r="E10" s="337">
        <f t="shared" si="5"/>
        <v>88</v>
      </c>
      <c r="F10" s="337">
        <f t="shared" si="5"/>
        <v>220</v>
      </c>
      <c r="G10" s="337">
        <f t="shared" si="5"/>
        <v>111</v>
      </c>
      <c r="H10" s="337">
        <f t="shared" si="5"/>
        <v>281</v>
      </c>
      <c r="I10" s="337">
        <f t="shared" si="5"/>
        <v>146</v>
      </c>
      <c r="J10" s="337">
        <f t="shared" si="5"/>
        <v>324</v>
      </c>
      <c r="K10" s="337">
        <f t="shared" si="5"/>
        <v>151</v>
      </c>
      <c r="L10" s="337">
        <f t="shared" si="2"/>
        <v>1002</v>
      </c>
      <c r="M10" s="339">
        <f t="shared" si="2"/>
        <v>496</v>
      </c>
      <c r="O10" s="171" t="s">
        <v>21</v>
      </c>
      <c r="P10" s="130">
        <f>SUM(P62:P65)</f>
        <v>26</v>
      </c>
      <c r="Q10" s="130">
        <f>SUM(Q62:Q65)</f>
        <v>17</v>
      </c>
      <c r="R10" s="130">
        <f>SUM(R62:R65)</f>
        <v>22</v>
      </c>
      <c r="S10" s="131">
        <f>SUM(S62:S65)</f>
        <v>12</v>
      </c>
    </row>
    <row r="11" spans="1:19">
      <c r="A11" s="472" t="s">
        <v>22</v>
      </c>
      <c r="B11" s="337">
        <f>SUM(B72:B74)</f>
        <v>0</v>
      </c>
      <c r="C11" s="337">
        <f t="shared" ref="C11:K11" si="6">SUM(C72:C74)</f>
        <v>0</v>
      </c>
      <c r="D11" s="337">
        <f t="shared" si="6"/>
        <v>44</v>
      </c>
      <c r="E11" s="337">
        <f t="shared" si="6"/>
        <v>23</v>
      </c>
      <c r="F11" s="337">
        <f t="shared" si="6"/>
        <v>406</v>
      </c>
      <c r="G11" s="337">
        <f t="shared" si="6"/>
        <v>206</v>
      </c>
      <c r="H11" s="337">
        <f t="shared" si="6"/>
        <v>411</v>
      </c>
      <c r="I11" s="337">
        <f t="shared" si="6"/>
        <v>198</v>
      </c>
      <c r="J11" s="337">
        <f t="shared" si="6"/>
        <v>785</v>
      </c>
      <c r="K11" s="337">
        <f t="shared" si="6"/>
        <v>394</v>
      </c>
      <c r="L11" s="337">
        <f t="shared" si="2"/>
        <v>1646</v>
      </c>
      <c r="M11" s="339">
        <f t="shared" si="2"/>
        <v>821</v>
      </c>
      <c r="O11" s="171" t="s">
        <v>22</v>
      </c>
      <c r="P11" s="130">
        <f>SUM(P72:P74)</f>
        <v>56</v>
      </c>
      <c r="Q11" s="130">
        <f>SUM(Q72:Q74)</f>
        <v>49</v>
      </c>
      <c r="R11" s="130">
        <f>SUM(R72:R74)</f>
        <v>55</v>
      </c>
      <c r="S11" s="131">
        <f>SUM(S72:S74)</f>
        <v>21</v>
      </c>
    </row>
    <row r="12" spans="1:19">
      <c r="A12" s="472" t="s">
        <v>23</v>
      </c>
      <c r="B12" s="337">
        <f>SUM(B76:B84)</f>
        <v>98</v>
      </c>
      <c r="C12" s="337">
        <f t="shared" ref="C12:K12" si="7">SUM(C76:C84)</f>
        <v>45</v>
      </c>
      <c r="D12" s="337">
        <f t="shared" si="7"/>
        <v>920</v>
      </c>
      <c r="E12" s="337">
        <f t="shared" si="7"/>
        <v>468</v>
      </c>
      <c r="F12" s="337">
        <f t="shared" si="7"/>
        <v>1537</v>
      </c>
      <c r="G12" s="337">
        <f t="shared" si="7"/>
        <v>822</v>
      </c>
      <c r="H12" s="337">
        <f t="shared" si="7"/>
        <v>2561</v>
      </c>
      <c r="I12" s="337">
        <f t="shared" si="7"/>
        <v>1328</v>
      </c>
      <c r="J12" s="337">
        <f t="shared" si="7"/>
        <v>3947</v>
      </c>
      <c r="K12" s="337">
        <f t="shared" si="7"/>
        <v>2060</v>
      </c>
      <c r="L12" s="337">
        <f t="shared" si="2"/>
        <v>9063</v>
      </c>
      <c r="M12" s="339">
        <f t="shared" si="2"/>
        <v>4723</v>
      </c>
      <c r="O12" s="171" t="s">
        <v>23</v>
      </c>
      <c r="P12" s="130">
        <f>SUM(P76:P84)</f>
        <v>247</v>
      </c>
      <c r="Q12" s="130">
        <f>SUM(Q76:Q84)</f>
        <v>267</v>
      </c>
      <c r="R12" s="130">
        <f>SUM(R76:R84)</f>
        <v>250</v>
      </c>
      <c r="S12" s="131">
        <f>SUM(S76:S84)</f>
        <v>98</v>
      </c>
    </row>
    <row r="13" spans="1:19">
      <c r="A13" s="472" t="s">
        <v>24</v>
      </c>
      <c r="B13" s="337">
        <f>SUM(B86:B90)</f>
        <v>11</v>
      </c>
      <c r="C13" s="337">
        <f t="shared" ref="C13:K13" si="8">SUM(C86:C90)</f>
        <v>6</v>
      </c>
      <c r="D13" s="337">
        <f t="shared" si="8"/>
        <v>322</v>
      </c>
      <c r="E13" s="337">
        <f t="shared" si="8"/>
        <v>159</v>
      </c>
      <c r="F13" s="337">
        <f t="shared" si="8"/>
        <v>287</v>
      </c>
      <c r="G13" s="337">
        <f t="shared" si="8"/>
        <v>139</v>
      </c>
      <c r="H13" s="337">
        <f t="shared" si="8"/>
        <v>435</v>
      </c>
      <c r="I13" s="337">
        <f t="shared" si="8"/>
        <v>198</v>
      </c>
      <c r="J13" s="337">
        <f t="shared" si="8"/>
        <v>424</v>
      </c>
      <c r="K13" s="337">
        <f t="shared" si="8"/>
        <v>208</v>
      </c>
      <c r="L13" s="337">
        <f t="shared" si="2"/>
        <v>1479</v>
      </c>
      <c r="M13" s="339">
        <f t="shared" si="2"/>
        <v>710</v>
      </c>
      <c r="O13" s="171" t="s">
        <v>24</v>
      </c>
      <c r="P13" s="130">
        <f>SUM(P86:P90)</f>
        <v>44</v>
      </c>
      <c r="Q13" s="130">
        <f>SUM(Q86:Q90)</f>
        <v>36</v>
      </c>
      <c r="R13" s="130">
        <f>SUM(R86:R90)</f>
        <v>35</v>
      </c>
      <c r="S13" s="131">
        <f>SUM(S86:S90)</f>
        <v>20</v>
      </c>
    </row>
    <row r="14" spans="1:19">
      <c r="A14" s="472" t="s">
        <v>25</v>
      </c>
      <c r="B14" s="337">
        <f t="shared" ref="B14:K14" si="9">SUM(B92:B98)</f>
        <v>45</v>
      </c>
      <c r="C14" s="337">
        <f t="shared" si="9"/>
        <v>25</v>
      </c>
      <c r="D14" s="337">
        <f t="shared" si="9"/>
        <v>786</v>
      </c>
      <c r="E14" s="337">
        <f t="shared" si="9"/>
        <v>420</v>
      </c>
      <c r="F14" s="337">
        <f t="shared" si="9"/>
        <v>2740</v>
      </c>
      <c r="G14" s="337">
        <f t="shared" si="9"/>
        <v>1377</v>
      </c>
      <c r="H14" s="337">
        <f t="shared" si="9"/>
        <v>3637</v>
      </c>
      <c r="I14" s="337">
        <f t="shared" si="9"/>
        <v>1854</v>
      </c>
      <c r="J14" s="337">
        <f t="shared" si="9"/>
        <v>4574</v>
      </c>
      <c r="K14" s="337">
        <f t="shared" si="9"/>
        <v>2239</v>
      </c>
      <c r="L14" s="337">
        <f t="shared" si="2"/>
        <v>11782</v>
      </c>
      <c r="M14" s="339">
        <f t="shared" si="2"/>
        <v>5915</v>
      </c>
      <c r="O14" s="171" t="s">
        <v>25</v>
      </c>
      <c r="P14" s="130">
        <f>SUM(P92:P98)</f>
        <v>436</v>
      </c>
      <c r="Q14" s="130">
        <f>SUM(Q92:Q98)</f>
        <v>416</v>
      </c>
      <c r="R14" s="130">
        <f>SUM(R92:R98)</f>
        <v>384</v>
      </c>
      <c r="S14" s="131">
        <f>SUM(S92:S98)</f>
        <v>127</v>
      </c>
    </row>
    <row r="15" spans="1:19">
      <c r="A15" s="472" t="s">
        <v>26</v>
      </c>
      <c r="B15" s="337">
        <f>SUM(B100:B102)</f>
        <v>0</v>
      </c>
      <c r="C15" s="337">
        <f t="shared" ref="C15:K15" si="10">SUM(C100:C102)</f>
        <v>0</v>
      </c>
      <c r="D15" s="337">
        <f t="shared" si="10"/>
        <v>0</v>
      </c>
      <c r="E15" s="337">
        <f t="shared" si="10"/>
        <v>0</v>
      </c>
      <c r="F15" s="337">
        <f t="shared" si="10"/>
        <v>62</v>
      </c>
      <c r="G15" s="337">
        <f t="shared" si="10"/>
        <v>36</v>
      </c>
      <c r="H15" s="337">
        <f t="shared" si="10"/>
        <v>334</v>
      </c>
      <c r="I15" s="337">
        <f t="shared" si="10"/>
        <v>170</v>
      </c>
      <c r="J15" s="337">
        <f t="shared" si="10"/>
        <v>611</v>
      </c>
      <c r="K15" s="337">
        <f t="shared" si="10"/>
        <v>293</v>
      </c>
      <c r="L15" s="337">
        <f t="shared" si="2"/>
        <v>1007</v>
      </c>
      <c r="M15" s="339">
        <f t="shared" si="2"/>
        <v>499</v>
      </c>
      <c r="O15" s="171" t="s">
        <v>26</v>
      </c>
      <c r="P15" s="130">
        <f>SUM(P100:P102)</f>
        <v>36</v>
      </c>
      <c r="Q15" s="130">
        <f>SUM(Q100:Q102)</f>
        <v>28</v>
      </c>
      <c r="R15" s="130">
        <f>SUM(R100:R102)</f>
        <v>29</v>
      </c>
      <c r="S15" s="131">
        <f>SUM(S100:S102)</f>
        <v>18</v>
      </c>
    </row>
    <row r="16" spans="1:19">
      <c r="A16" s="472" t="s">
        <v>27</v>
      </c>
      <c r="B16" s="337">
        <f>SUM(B109:B114)</f>
        <v>34</v>
      </c>
      <c r="C16" s="337">
        <f t="shared" ref="C16:K16" si="11">SUM(C109:C114)</f>
        <v>13</v>
      </c>
      <c r="D16" s="337">
        <f t="shared" si="11"/>
        <v>467</v>
      </c>
      <c r="E16" s="337">
        <f t="shared" si="11"/>
        <v>257</v>
      </c>
      <c r="F16" s="337">
        <f t="shared" si="11"/>
        <v>1361</v>
      </c>
      <c r="G16" s="337">
        <f t="shared" si="11"/>
        <v>694</v>
      </c>
      <c r="H16" s="337">
        <f t="shared" si="11"/>
        <v>2037</v>
      </c>
      <c r="I16" s="337">
        <f t="shared" si="11"/>
        <v>1021</v>
      </c>
      <c r="J16" s="337">
        <f t="shared" si="11"/>
        <v>3285</v>
      </c>
      <c r="K16" s="337">
        <f t="shared" si="11"/>
        <v>1613</v>
      </c>
      <c r="L16" s="337">
        <f t="shared" si="2"/>
        <v>7184</v>
      </c>
      <c r="M16" s="339">
        <f t="shared" si="2"/>
        <v>3598</v>
      </c>
      <c r="O16" s="171" t="s">
        <v>27</v>
      </c>
      <c r="P16" s="130">
        <f>SUM(P109:P114)</f>
        <v>335</v>
      </c>
      <c r="Q16" s="130">
        <f>SUM(Q109:Q114)</f>
        <v>261</v>
      </c>
      <c r="R16" s="130">
        <f>SUM(R109:R114)</f>
        <v>255</v>
      </c>
      <c r="S16" s="131">
        <f>SUM(S109:S114)</f>
        <v>127</v>
      </c>
    </row>
    <row r="17" spans="1:19">
      <c r="A17" s="472" t="s">
        <v>28</v>
      </c>
      <c r="B17" s="337">
        <f>SUM(B116:B117)</f>
        <v>0</v>
      </c>
      <c r="C17" s="337">
        <f t="shared" ref="C17:K17" si="12">SUM(C116:C117)</f>
        <v>0</v>
      </c>
      <c r="D17" s="337">
        <f t="shared" si="12"/>
        <v>284</v>
      </c>
      <c r="E17" s="337">
        <f t="shared" si="12"/>
        <v>150</v>
      </c>
      <c r="F17" s="337">
        <f t="shared" si="12"/>
        <v>189</v>
      </c>
      <c r="G17" s="337">
        <f t="shared" si="12"/>
        <v>99</v>
      </c>
      <c r="H17" s="337">
        <f t="shared" si="12"/>
        <v>648</v>
      </c>
      <c r="I17" s="337">
        <f t="shared" si="12"/>
        <v>321</v>
      </c>
      <c r="J17" s="337">
        <f t="shared" si="12"/>
        <v>1418</v>
      </c>
      <c r="K17" s="337">
        <f t="shared" si="12"/>
        <v>704</v>
      </c>
      <c r="L17" s="337">
        <f t="shared" si="2"/>
        <v>2539</v>
      </c>
      <c r="M17" s="339">
        <f t="shared" si="2"/>
        <v>1274</v>
      </c>
      <c r="O17" s="171" t="s">
        <v>28</v>
      </c>
      <c r="P17" s="130">
        <f>SUM(P116:P117)</f>
        <v>84</v>
      </c>
      <c r="Q17" s="130">
        <f>SUM(Q116:Q117)</f>
        <v>69</v>
      </c>
      <c r="R17" s="130">
        <f>SUM(R116:R117)</f>
        <v>79</v>
      </c>
      <c r="S17" s="131">
        <f>SUM(S116:S117)</f>
        <v>49</v>
      </c>
    </row>
    <row r="18" spans="1:19">
      <c r="A18" s="472" t="s">
        <v>29</v>
      </c>
      <c r="B18" s="337">
        <f>SUM(B119:B123)</f>
        <v>114</v>
      </c>
      <c r="C18" s="337">
        <f t="shared" ref="C18:K18" si="13">SUM(C119:C123)</f>
        <v>57</v>
      </c>
      <c r="D18" s="337">
        <f t="shared" si="13"/>
        <v>792</v>
      </c>
      <c r="E18" s="337">
        <f t="shared" si="13"/>
        <v>400</v>
      </c>
      <c r="F18" s="337">
        <f t="shared" si="13"/>
        <v>2082</v>
      </c>
      <c r="G18" s="337">
        <f t="shared" si="13"/>
        <v>1093</v>
      </c>
      <c r="H18" s="337">
        <f t="shared" si="13"/>
        <v>3057</v>
      </c>
      <c r="I18" s="337">
        <f t="shared" si="13"/>
        <v>1555</v>
      </c>
      <c r="J18" s="337">
        <f t="shared" si="13"/>
        <v>4108</v>
      </c>
      <c r="K18" s="337">
        <f t="shared" si="13"/>
        <v>2098</v>
      </c>
      <c r="L18" s="337">
        <f t="shared" si="2"/>
        <v>10153</v>
      </c>
      <c r="M18" s="339">
        <f t="shared" si="2"/>
        <v>5203</v>
      </c>
      <c r="O18" s="171" t="s">
        <v>29</v>
      </c>
      <c r="P18" s="130">
        <f>SUM(P119:P123)</f>
        <v>426</v>
      </c>
      <c r="Q18" s="130">
        <f>SUM(Q119:Q123)</f>
        <v>370</v>
      </c>
      <c r="R18" s="130">
        <f>SUM(R119:R123)</f>
        <v>289</v>
      </c>
      <c r="S18" s="131">
        <f>SUM(S119:S123)</f>
        <v>168</v>
      </c>
    </row>
    <row r="19" spans="1:19">
      <c r="A19" s="472" t="s">
        <v>30</v>
      </c>
      <c r="B19" s="337">
        <f t="shared" ref="B19:K19" si="14">SUM(B125:B131)</f>
        <v>124</v>
      </c>
      <c r="C19" s="337">
        <f t="shared" si="14"/>
        <v>69</v>
      </c>
      <c r="D19" s="337">
        <f t="shared" si="14"/>
        <v>716</v>
      </c>
      <c r="E19" s="337">
        <f t="shared" si="14"/>
        <v>362</v>
      </c>
      <c r="F19" s="337">
        <f t="shared" si="14"/>
        <v>1118</v>
      </c>
      <c r="G19" s="337">
        <f t="shared" si="14"/>
        <v>592</v>
      </c>
      <c r="H19" s="337">
        <f t="shared" si="14"/>
        <v>1891</v>
      </c>
      <c r="I19" s="337">
        <f t="shared" si="14"/>
        <v>929</v>
      </c>
      <c r="J19" s="337">
        <f t="shared" si="14"/>
        <v>3869</v>
      </c>
      <c r="K19" s="337">
        <f t="shared" si="14"/>
        <v>1988</v>
      </c>
      <c r="L19" s="337">
        <f t="shared" si="2"/>
        <v>7718</v>
      </c>
      <c r="M19" s="339">
        <f t="shared" si="2"/>
        <v>3940</v>
      </c>
      <c r="O19" s="171" t="s">
        <v>30</v>
      </c>
      <c r="P19" s="130">
        <f>SUM(P125:P131)</f>
        <v>300</v>
      </c>
      <c r="Q19" s="130">
        <f>SUM(Q125:Q131)</f>
        <v>314</v>
      </c>
      <c r="R19" s="130">
        <f>SUM(R125:R131)</f>
        <v>275</v>
      </c>
      <c r="S19" s="131">
        <f>SUM(S125:S131)</f>
        <v>117</v>
      </c>
    </row>
    <row r="20" spans="1:19">
      <c r="A20" s="472" t="s">
        <v>31</v>
      </c>
      <c r="B20" s="337">
        <f>SUM(B133:B135)</f>
        <v>0</v>
      </c>
      <c r="C20" s="337">
        <f t="shared" ref="C20:K20" si="15">SUM(C133:C135)</f>
        <v>0</v>
      </c>
      <c r="D20" s="337">
        <f t="shared" si="15"/>
        <v>389</v>
      </c>
      <c r="E20" s="337">
        <f t="shared" si="15"/>
        <v>203</v>
      </c>
      <c r="F20" s="337">
        <f t="shared" si="15"/>
        <v>602</v>
      </c>
      <c r="G20" s="337">
        <f t="shared" si="15"/>
        <v>329</v>
      </c>
      <c r="H20" s="337">
        <f t="shared" si="15"/>
        <v>513</v>
      </c>
      <c r="I20" s="337">
        <f t="shared" si="15"/>
        <v>250</v>
      </c>
      <c r="J20" s="337">
        <f t="shared" si="15"/>
        <v>843</v>
      </c>
      <c r="K20" s="337">
        <f t="shared" si="15"/>
        <v>442</v>
      </c>
      <c r="L20" s="337">
        <f t="shared" si="2"/>
        <v>2347</v>
      </c>
      <c r="M20" s="339">
        <f t="shared" si="2"/>
        <v>1224</v>
      </c>
      <c r="O20" s="171" t="s">
        <v>31</v>
      </c>
      <c r="P20" s="130">
        <f>SUM(P133:P135)</f>
        <v>58</v>
      </c>
      <c r="Q20" s="130">
        <f>SUM(Q133:Q135)</f>
        <v>53</v>
      </c>
      <c r="R20" s="130">
        <f>SUM(R133:R135)</f>
        <v>59</v>
      </c>
      <c r="S20" s="131">
        <f>SUM(S133:S135)</f>
        <v>24</v>
      </c>
    </row>
    <row r="21" spans="1:19">
      <c r="A21" s="472" t="s">
        <v>32</v>
      </c>
      <c r="B21" s="337">
        <f>SUM(B137:B139)</f>
        <v>14</v>
      </c>
      <c r="C21" s="337">
        <f t="shared" ref="C21:K21" si="16">SUM(C137:C139)</f>
        <v>12</v>
      </c>
      <c r="D21" s="337">
        <f t="shared" si="16"/>
        <v>309</v>
      </c>
      <c r="E21" s="337">
        <f t="shared" si="16"/>
        <v>158</v>
      </c>
      <c r="F21" s="337">
        <f t="shared" si="16"/>
        <v>449</v>
      </c>
      <c r="G21" s="337">
        <f t="shared" si="16"/>
        <v>235</v>
      </c>
      <c r="H21" s="337">
        <f t="shared" si="16"/>
        <v>816</v>
      </c>
      <c r="I21" s="337">
        <f t="shared" si="16"/>
        <v>428</v>
      </c>
      <c r="J21" s="337">
        <f t="shared" si="16"/>
        <v>1648</v>
      </c>
      <c r="K21" s="337">
        <f t="shared" si="16"/>
        <v>813</v>
      </c>
      <c r="L21" s="337">
        <f t="shared" si="2"/>
        <v>3236</v>
      </c>
      <c r="M21" s="339">
        <f t="shared" si="2"/>
        <v>1646</v>
      </c>
      <c r="O21" s="171" t="s">
        <v>32</v>
      </c>
      <c r="P21" s="130">
        <f>SUM(P137:P139)</f>
        <v>164</v>
      </c>
      <c r="Q21" s="130">
        <f>SUM(Q137:Q139)</f>
        <v>138</v>
      </c>
      <c r="R21" s="130">
        <f>SUM(R137:R139)</f>
        <v>129</v>
      </c>
      <c r="S21" s="131">
        <f>SUM(S137:S139)</f>
        <v>84</v>
      </c>
    </row>
    <row r="22" spans="1:19">
      <c r="A22" s="472" t="s">
        <v>33</v>
      </c>
      <c r="B22" s="337">
        <f>SUM(B141:B145)</f>
        <v>0</v>
      </c>
      <c r="C22" s="337">
        <f t="shared" ref="C22:K22" si="17">SUM(C141:C145)</f>
        <v>0</v>
      </c>
      <c r="D22" s="337">
        <f t="shared" si="17"/>
        <v>0</v>
      </c>
      <c r="E22" s="337">
        <f t="shared" si="17"/>
        <v>0</v>
      </c>
      <c r="F22" s="337">
        <f t="shared" si="17"/>
        <v>0</v>
      </c>
      <c r="G22" s="337">
        <f t="shared" si="17"/>
        <v>0</v>
      </c>
      <c r="H22" s="337">
        <f t="shared" si="17"/>
        <v>146</v>
      </c>
      <c r="I22" s="337">
        <f t="shared" si="17"/>
        <v>58</v>
      </c>
      <c r="J22" s="337">
        <f t="shared" si="17"/>
        <v>289</v>
      </c>
      <c r="K22" s="337">
        <f t="shared" si="17"/>
        <v>151</v>
      </c>
      <c r="L22" s="337">
        <f t="shared" si="2"/>
        <v>435</v>
      </c>
      <c r="M22" s="339">
        <f t="shared" si="2"/>
        <v>209</v>
      </c>
      <c r="O22" s="171" t="s">
        <v>33</v>
      </c>
      <c r="P22" s="130">
        <f>SUM(P141:P145)</f>
        <v>10</v>
      </c>
      <c r="Q22" s="150">
        <f>SUM(Q141:Q145)</f>
        <v>7</v>
      </c>
      <c r="R22" s="150">
        <f>SUM(R141:R145)</f>
        <v>10</v>
      </c>
      <c r="S22" s="172">
        <f>SUM(S141:S145)</f>
        <v>4</v>
      </c>
    </row>
    <row r="23" spans="1:19">
      <c r="A23" s="472" t="s">
        <v>34</v>
      </c>
      <c r="B23" s="337">
        <f>SUM(B151:B155)</f>
        <v>15</v>
      </c>
      <c r="C23" s="337">
        <f t="shared" ref="C23:K23" si="18">SUM(C151:C155)</f>
        <v>9</v>
      </c>
      <c r="D23" s="337">
        <f t="shared" si="18"/>
        <v>569</v>
      </c>
      <c r="E23" s="337">
        <f t="shared" si="18"/>
        <v>295</v>
      </c>
      <c r="F23" s="337">
        <f t="shared" si="18"/>
        <v>469</v>
      </c>
      <c r="G23" s="337">
        <f t="shared" si="18"/>
        <v>247</v>
      </c>
      <c r="H23" s="337">
        <f t="shared" si="18"/>
        <v>1143</v>
      </c>
      <c r="I23" s="337">
        <f t="shared" si="18"/>
        <v>581</v>
      </c>
      <c r="J23" s="337">
        <f t="shared" si="18"/>
        <v>1819</v>
      </c>
      <c r="K23" s="337">
        <f t="shared" si="18"/>
        <v>918</v>
      </c>
      <c r="L23" s="337">
        <f t="shared" si="2"/>
        <v>4015</v>
      </c>
      <c r="M23" s="339">
        <f t="shared" si="2"/>
        <v>2050</v>
      </c>
      <c r="O23" s="171" t="s">
        <v>34</v>
      </c>
      <c r="P23" s="130">
        <f>SUM(P151:P155)</f>
        <v>164</v>
      </c>
      <c r="Q23" s="130">
        <f>SUM(Q151:Q155)</f>
        <v>147</v>
      </c>
      <c r="R23" s="130">
        <f>SUM(R151:R155)</f>
        <v>118</v>
      </c>
      <c r="S23" s="131">
        <f>SUM(S151:S155)</f>
        <v>68</v>
      </c>
    </row>
    <row r="24" spans="1:19">
      <c r="A24" s="472" t="s">
        <v>35</v>
      </c>
      <c r="B24" s="337">
        <f>SUM(B157:B160)</f>
        <v>17</v>
      </c>
      <c r="C24" s="337">
        <f t="shared" ref="C24:K24" si="19">SUM(C157:C160)</f>
        <v>12</v>
      </c>
      <c r="D24" s="337">
        <f t="shared" si="19"/>
        <v>267</v>
      </c>
      <c r="E24" s="337">
        <f t="shared" si="19"/>
        <v>142</v>
      </c>
      <c r="F24" s="337">
        <f t="shared" si="19"/>
        <v>1893</v>
      </c>
      <c r="G24" s="337">
        <f t="shared" si="19"/>
        <v>983</v>
      </c>
      <c r="H24" s="337">
        <f t="shared" si="19"/>
        <v>2089</v>
      </c>
      <c r="I24" s="337">
        <f t="shared" si="19"/>
        <v>1057</v>
      </c>
      <c r="J24" s="337">
        <f t="shared" si="19"/>
        <v>2576</v>
      </c>
      <c r="K24" s="337">
        <f t="shared" si="19"/>
        <v>1316</v>
      </c>
      <c r="L24" s="337">
        <f t="shared" si="2"/>
        <v>6842</v>
      </c>
      <c r="M24" s="339">
        <f t="shared" si="2"/>
        <v>3510</v>
      </c>
      <c r="O24" s="171" t="s">
        <v>35</v>
      </c>
      <c r="P24" s="130">
        <f>SUM(P157:P160)</f>
        <v>429</v>
      </c>
      <c r="Q24" s="130">
        <f>SUM(Q157:Q160)</f>
        <v>178</v>
      </c>
      <c r="R24" s="130">
        <f>SUM(R157:R160)</f>
        <v>256</v>
      </c>
      <c r="S24" s="131">
        <f>SUM(S157:S160)</f>
        <v>226</v>
      </c>
    </row>
    <row r="25" spans="1:19">
      <c r="A25" s="472" t="s">
        <v>36</v>
      </c>
      <c r="B25" s="337">
        <f>SUM(B162:B168)</f>
        <v>44</v>
      </c>
      <c r="C25" s="337">
        <f t="shared" ref="C25:K25" si="20">SUM(C162:C168)</f>
        <v>27</v>
      </c>
      <c r="D25" s="337">
        <f t="shared" si="20"/>
        <v>422</v>
      </c>
      <c r="E25" s="337">
        <f t="shared" si="20"/>
        <v>214</v>
      </c>
      <c r="F25" s="337">
        <f t="shared" si="20"/>
        <v>609</v>
      </c>
      <c r="G25" s="337">
        <f t="shared" si="20"/>
        <v>298</v>
      </c>
      <c r="H25" s="337">
        <f t="shared" si="20"/>
        <v>1195</v>
      </c>
      <c r="I25" s="337">
        <f t="shared" si="20"/>
        <v>614</v>
      </c>
      <c r="J25" s="337">
        <f t="shared" si="20"/>
        <v>1681</v>
      </c>
      <c r="K25" s="337">
        <f t="shared" si="20"/>
        <v>855</v>
      </c>
      <c r="L25" s="337">
        <f t="shared" si="2"/>
        <v>3951</v>
      </c>
      <c r="M25" s="339">
        <f t="shared" si="2"/>
        <v>2008</v>
      </c>
      <c r="O25" s="171" t="s">
        <v>36</v>
      </c>
      <c r="P25" s="130">
        <f>SUM(P162:P168)</f>
        <v>142</v>
      </c>
      <c r="Q25" s="130">
        <f>SUM(Q162:Q168)</f>
        <v>122</v>
      </c>
      <c r="R25" s="130">
        <f>SUM(R162:R168)</f>
        <v>109</v>
      </c>
      <c r="S25" s="131">
        <f>SUM(S162:S168)</f>
        <v>69</v>
      </c>
    </row>
    <row r="26" spans="1:19">
      <c r="A26" s="472" t="s">
        <v>37</v>
      </c>
      <c r="B26" s="337">
        <f>SUM(B170:B176)</f>
        <v>14</v>
      </c>
      <c r="C26" s="337">
        <f>SUM(C170:C176)</f>
        <v>9</v>
      </c>
      <c r="D26" s="337">
        <f t="shared" ref="D26:K26" si="21">SUM(D170:D176)</f>
        <v>889</v>
      </c>
      <c r="E26" s="337">
        <f t="shared" si="21"/>
        <v>462</v>
      </c>
      <c r="F26" s="337">
        <f t="shared" si="21"/>
        <v>949</v>
      </c>
      <c r="G26" s="337">
        <f t="shared" si="21"/>
        <v>489</v>
      </c>
      <c r="H26" s="337">
        <f t="shared" si="21"/>
        <v>2394</v>
      </c>
      <c r="I26" s="337">
        <f t="shared" si="21"/>
        <v>1182</v>
      </c>
      <c r="J26" s="337">
        <f t="shared" si="21"/>
        <v>4255</v>
      </c>
      <c r="K26" s="337">
        <f t="shared" si="21"/>
        <v>2083</v>
      </c>
      <c r="L26" s="337">
        <f t="shared" si="2"/>
        <v>8501</v>
      </c>
      <c r="M26" s="339">
        <f t="shared" si="2"/>
        <v>4225</v>
      </c>
      <c r="O26" s="171" t="s">
        <v>37</v>
      </c>
      <c r="P26" s="130">
        <f>SUM(P170:P176)</f>
        <v>430</v>
      </c>
      <c r="Q26" s="130">
        <f>SUM(Q170:Q176)</f>
        <v>391</v>
      </c>
      <c r="R26" s="130">
        <f>SUM(R170:R176)</f>
        <v>362</v>
      </c>
      <c r="S26" s="131">
        <f>SUM(S170:S176)</f>
        <v>185</v>
      </c>
    </row>
    <row r="27" spans="1:19" ht="17.25" customHeight="1">
      <c r="A27" s="472" t="s">
        <v>38</v>
      </c>
      <c r="B27" s="337">
        <f>SUM(B178:B183)</f>
        <v>26</v>
      </c>
      <c r="C27" s="337">
        <f t="shared" ref="C27:K27" si="22">SUM(C178:C183)</f>
        <v>14</v>
      </c>
      <c r="D27" s="337">
        <f t="shared" si="22"/>
        <v>517</v>
      </c>
      <c r="E27" s="337">
        <f t="shared" si="22"/>
        <v>250</v>
      </c>
      <c r="F27" s="337">
        <f t="shared" si="22"/>
        <v>937</v>
      </c>
      <c r="G27" s="337">
        <f t="shared" si="22"/>
        <v>469</v>
      </c>
      <c r="H27" s="337">
        <f t="shared" si="22"/>
        <v>1516</v>
      </c>
      <c r="I27" s="337">
        <f t="shared" si="22"/>
        <v>752</v>
      </c>
      <c r="J27" s="337">
        <f t="shared" si="22"/>
        <v>2331</v>
      </c>
      <c r="K27" s="337">
        <f t="shared" si="22"/>
        <v>1153</v>
      </c>
      <c r="L27" s="337">
        <f t="shared" si="2"/>
        <v>5327</v>
      </c>
      <c r="M27" s="339">
        <f t="shared" si="2"/>
        <v>2638</v>
      </c>
      <c r="O27" s="171" t="s">
        <v>38</v>
      </c>
      <c r="P27" s="130">
        <f>SUM(P178:P183)</f>
        <v>156</v>
      </c>
      <c r="Q27" s="130">
        <f>SUM(Q178:Q183)</f>
        <v>147</v>
      </c>
      <c r="R27" s="130">
        <f>SUM(R178:R183)</f>
        <v>147</v>
      </c>
      <c r="S27" s="131">
        <f>SUM(S178:S183)</f>
        <v>76</v>
      </c>
    </row>
    <row r="28" spans="1:19" ht="18" customHeight="1" thickBot="1">
      <c r="A28" s="173" t="s">
        <v>39</v>
      </c>
      <c r="B28" s="473">
        <f>SUM(B6:B27)</f>
        <v>1015</v>
      </c>
      <c r="C28" s="473">
        <f t="shared" ref="C28:M28" si="23">SUM(C6:C27)</f>
        <v>530</v>
      </c>
      <c r="D28" s="473">
        <f t="shared" si="23"/>
        <v>13069</v>
      </c>
      <c r="E28" s="473">
        <f t="shared" si="23"/>
        <v>6709</v>
      </c>
      <c r="F28" s="473">
        <f t="shared" si="23"/>
        <v>30876</v>
      </c>
      <c r="G28" s="473">
        <f t="shared" si="23"/>
        <v>15789</v>
      </c>
      <c r="H28" s="473">
        <f t="shared" si="23"/>
        <v>50064</v>
      </c>
      <c r="I28" s="473">
        <f t="shared" si="23"/>
        <v>25214</v>
      </c>
      <c r="J28" s="473">
        <f t="shared" si="23"/>
        <v>74334</v>
      </c>
      <c r="K28" s="473">
        <f t="shared" si="23"/>
        <v>37056</v>
      </c>
      <c r="L28" s="473">
        <f t="shared" si="23"/>
        <v>169358</v>
      </c>
      <c r="M28" s="474">
        <f t="shared" si="23"/>
        <v>85298</v>
      </c>
      <c r="O28" s="122" t="s">
        <v>39</v>
      </c>
      <c r="P28" s="123">
        <f>SUM(P6:P27)</f>
        <v>6935</v>
      </c>
      <c r="Q28" s="123">
        <f>SUM(Q6:Q27)</f>
        <v>6143</v>
      </c>
      <c r="R28" s="123">
        <f>SUM(R6:R27)</f>
        <v>6103</v>
      </c>
      <c r="S28" s="124">
        <f>SUM(S6:S27)</f>
        <v>3117</v>
      </c>
    </row>
    <row r="29" spans="1:19" ht="15" customHeight="1">
      <c r="A29" s="672" t="s">
        <v>332</v>
      </c>
      <c r="B29" s="672"/>
      <c r="C29" s="672"/>
      <c r="D29" s="672"/>
      <c r="E29" s="672"/>
      <c r="F29" s="672"/>
      <c r="G29" s="672"/>
      <c r="H29" s="672"/>
      <c r="I29" s="672"/>
      <c r="J29" s="672"/>
      <c r="K29" s="672"/>
      <c r="L29" s="672"/>
      <c r="M29" s="672"/>
      <c r="O29" s="672" t="s">
        <v>480</v>
      </c>
      <c r="P29" s="672"/>
      <c r="Q29" s="672"/>
      <c r="R29" s="672"/>
      <c r="S29" s="672"/>
    </row>
    <row r="30" spans="1:19" ht="15" customHeight="1">
      <c r="A30" s="665" t="s">
        <v>3</v>
      </c>
      <c r="B30" s="665"/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O30" s="672" t="s">
        <v>3</v>
      </c>
      <c r="P30" s="672"/>
      <c r="Q30" s="672"/>
      <c r="R30" s="672"/>
      <c r="S30" s="672"/>
    </row>
    <row r="31" spans="1:19" ht="1.5" customHeight="1" thickBot="1">
      <c r="O31" s="39"/>
      <c r="P31" s="13"/>
      <c r="Q31" s="17"/>
      <c r="R31" s="94"/>
      <c r="S31" s="17"/>
    </row>
    <row r="32" spans="1:19" ht="17.25" customHeight="1">
      <c r="A32" s="676" t="s">
        <v>233</v>
      </c>
      <c r="B32" s="678" t="s">
        <v>222</v>
      </c>
      <c r="C32" s="678"/>
      <c r="D32" s="678" t="s">
        <v>223</v>
      </c>
      <c r="E32" s="678"/>
      <c r="F32" s="678" t="s">
        <v>224</v>
      </c>
      <c r="G32" s="678"/>
      <c r="H32" s="678" t="s">
        <v>225</v>
      </c>
      <c r="I32" s="678"/>
      <c r="J32" s="678" t="s">
        <v>226</v>
      </c>
      <c r="K32" s="685"/>
      <c r="L32" s="686" t="s">
        <v>9</v>
      </c>
      <c r="M32" s="687"/>
      <c r="O32" s="776" t="s">
        <v>40</v>
      </c>
      <c r="P32" s="690" t="s">
        <v>219</v>
      </c>
      <c r="Q32" s="688" t="s">
        <v>476</v>
      </c>
      <c r="R32" s="688" t="s">
        <v>324</v>
      </c>
      <c r="S32" s="745" t="s">
        <v>325</v>
      </c>
    </row>
    <row r="33" spans="1:19" ht="35.25" customHeight="1">
      <c r="A33" s="677"/>
      <c r="B33" s="60" t="s">
        <v>14</v>
      </c>
      <c r="C33" s="60" t="s">
        <v>15</v>
      </c>
      <c r="D33" s="60" t="s">
        <v>14</v>
      </c>
      <c r="E33" s="60" t="s">
        <v>15</v>
      </c>
      <c r="F33" s="60" t="s">
        <v>14</v>
      </c>
      <c r="G33" s="60" t="s">
        <v>15</v>
      </c>
      <c r="H33" s="60" t="s">
        <v>14</v>
      </c>
      <c r="I33" s="60" t="s">
        <v>15</v>
      </c>
      <c r="J33" s="60" t="s">
        <v>14</v>
      </c>
      <c r="K33" s="61" t="s">
        <v>15</v>
      </c>
      <c r="L33" s="392" t="s">
        <v>14</v>
      </c>
      <c r="M33" s="393" t="s">
        <v>15</v>
      </c>
      <c r="O33" s="777"/>
      <c r="P33" s="669"/>
      <c r="Q33" s="782"/>
      <c r="R33" s="782"/>
      <c r="S33" s="671"/>
    </row>
    <row r="34" spans="1:19" ht="12.75" customHeight="1">
      <c r="A34" s="125" t="s">
        <v>17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77"/>
      <c r="M34" s="127"/>
      <c r="O34" s="174" t="s">
        <v>17</v>
      </c>
      <c r="P34" s="73"/>
      <c r="Q34" s="73"/>
      <c r="R34" s="73"/>
      <c r="S34" s="175"/>
    </row>
    <row r="35" spans="1:19">
      <c r="A35" s="128" t="s">
        <v>238</v>
      </c>
      <c r="B35" s="129">
        <v>22</v>
      </c>
      <c r="C35" s="129">
        <v>13</v>
      </c>
      <c r="D35" s="129">
        <v>258</v>
      </c>
      <c r="E35" s="129">
        <v>140</v>
      </c>
      <c r="F35" s="129">
        <v>343</v>
      </c>
      <c r="G35" s="129">
        <v>182</v>
      </c>
      <c r="H35" s="129">
        <v>808</v>
      </c>
      <c r="I35" s="129">
        <v>419</v>
      </c>
      <c r="J35" s="129">
        <v>1445</v>
      </c>
      <c r="K35" s="129">
        <v>728</v>
      </c>
      <c r="L35" s="129">
        <f t="shared" ref="L35:M65" si="24">+B35+D35+F35+H35+J35</f>
        <v>2876</v>
      </c>
      <c r="M35" s="145">
        <f t="shared" si="24"/>
        <v>1482</v>
      </c>
      <c r="O35" s="128" t="s">
        <v>238</v>
      </c>
      <c r="P35" s="47">
        <v>93</v>
      </c>
      <c r="Q35" s="47">
        <v>26</v>
      </c>
      <c r="R35" s="47">
        <v>89</v>
      </c>
      <c r="S35" s="154">
        <v>67</v>
      </c>
    </row>
    <row r="36" spans="1:19">
      <c r="A36" s="128" t="s">
        <v>239</v>
      </c>
      <c r="B36" s="129">
        <v>0</v>
      </c>
      <c r="C36" s="129"/>
      <c r="D36" s="129">
        <v>144</v>
      </c>
      <c r="E36" s="129">
        <v>84</v>
      </c>
      <c r="F36" s="129">
        <v>314</v>
      </c>
      <c r="G36" s="129">
        <v>173</v>
      </c>
      <c r="H36" s="129">
        <v>491</v>
      </c>
      <c r="I36" s="129">
        <v>268</v>
      </c>
      <c r="J36" s="129">
        <v>1108</v>
      </c>
      <c r="K36" s="129">
        <v>547</v>
      </c>
      <c r="L36" s="129">
        <f t="shared" si="24"/>
        <v>2057</v>
      </c>
      <c r="M36" s="145">
        <f t="shared" si="24"/>
        <v>1072</v>
      </c>
      <c r="O36" s="128" t="s">
        <v>239</v>
      </c>
      <c r="P36" s="47">
        <v>77</v>
      </c>
      <c r="Q36" s="47">
        <v>28</v>
      </c>
      <c r="R36" s="47">
        <v>63</v>
      </c>
      <c r="S36" s="154">
        <v>58</v>
      </c>
    </row>
    <row r="37" spans="1:19">
      <c r="A37" s="128" t="s">
        <v>240</v>
      </c>
      <c r="B37" s="129">
        <v>0</v>
      </c>
      <c r="C37" s="129"/>
      <c r="D37" s="129">
        <v>7</v>
      </c>
      <c r="E37" s="129">
        <v>5</v>
      </c>
      <c r="F37" s="129">
        <v>78</v>
      </c>
      <c r="G37" s="129">
        <v>46</v>
      </c>
      <c r="H37" s="129">
        <v>176</v>
      </c>
      <c r="I37" s="129">
        <v>97</v>
      </c>
      <c r="J37" s="129">
        <v>264</v>
      </c>
      <c r="K37" s="129">
        <v>137</v>
      </c>
      <c r="L37" s="129">
        <f t="shared" si="24"/>
        <v>525</v>
      </c>
      <c r="M37" s="145">
        <f t="shared" si="24"/>
        <v>285</v>
      </c>
      <c r="O37" s="128" t="s">
        <v>240</v>
      </c>
      <c r="P37" s="47">
        <v>19</v>
      </c>
      <c r="Q37" s="47">
        <v>11</v>
      </c>
      <c r="R37" s="47">
        <v>11</v>
      </c>
      <c r="S37" s="154">
        <v>6</v>
      </c>
    </row>
    <row r="38" spans="1:19">
      <c r="A38" s="128" t="s">
        <v>241</v>
      </c>
      <c r="B38" s="129">
        <v>0</v>
      </c>
      <c r="C38" s="129"/>
      <c r="D38" s="129">
        <v>14</v>
      </c>
      <c r="E38" s="129">
        <v>8</v>
      </c>
      <c r="F38" s="129">
        <v>69</v>
      </c>
      <c r="G38" s="129">
        <v>34</v>
      </c>
      <c r="H38" s="129">
        <v>56</v>
      </c>
      <c r="I38" s="129">
        <v>30</v>
      </c>
      <c r="J38" s="129">
        <v>53</v>
      </c>
      <c r="K38" s="129">
        <v>36</v>
      </c>
      <c r="L38" s="129">
        <f t="shared" si="24"/>
        <v>192</v>
      </c>
      <c r="M38" s="145">
        <f t="shared" si="24"/>
        <v>108</v>
      </c>
      <c r="O38" s="128" t="s">
        <v>241</v>
      </c>
      <c r="P38" s="47">
        <v>4</v>
      </c>
      <c r="Q38" s="47">
        <v>2</v>
      </c>
      <c r="R38" s="47">
        <v>6</v>
      </c>
      <c r="S38" s="154">
        <v>2</v>
      </c>
    </row>
    <row r="39" spans="1:19">
      <c r="A39" s="128" t="s">
        <v>242</v>
      </c>
      <c r="B39" s="129">
        <v>2</v>
      </c>
      <c r="C39" s="129">
        <v>1</v>
      </c>
      <c r="D39" s="129">
        <v>197</v>
      </c>
      <c r="E39" s="129">
        <v>97</v>
      </c>
      <c r="F39" s="129">
        <v>434</v>
      </c>
      <c r="G39" s="129">
        <v>230</v>
      </c>
      <c r="H39" s="129">
        <v>685</v>
      </c>
      <c r="I39" s="129">
        <v>335</v>
      </c>
      <c r="J39" s="129">
        <v>931</v>
      </c>
      <c r="K39" s="129">
        <v>437</v>
      </c>
      <c r="L39" s="129">
        <f t="shared" si="24"/>
        <v>2249</v>
      </c>
      <c r="M39" s="145">
        <f t="shared" si="24"/>
        <v>1100</v>
      </c>
      <c r="O39" s="128" t="s">
        <v>242</v>
      </c>
      <c r="P39" s="47">
        <v>74</v>
      </c>
      <c r="Q39" s="47">
        <v>61</v>
      </c>
      <c r="R39" s="47">
        <v>71</v>
      </c>
      <c r="S39" s="154">
        <v>38</v>
      </c>
    </row>
    <row r="40" spans="1:19">
      <c r="A40" s="132" t="s">
        <v>18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29">
        <f t="shared" si="24"/>
        <v>0</v>
      </c>
      <c r="M40" s="145">
        <f t="shared" si="24"/>
        <v>0</v>
      </c>
      <c r="O40" s="132" t="s">
        <v>18</v>
      </c>
      <c r="P40" s="47"/>
      <c r="Q40" s="47"/>
      <c r="R40" s="47"/>
      <c r="S40" s="154"/>
    </row>
    <row r="41" spans="1:19">
      <c r="A41" s="128" t="s">
        <v>46</v>
      </c>
      <c r="B41" s="129">
        <v>0</v>
      </c>
      <c r="C41" s="129"/>
      <c r="D41" s="129">
        <v>0</v>
      </c>
      <c r="E41" s="129"/>
      <c r="F41" s="129">
        <v>93</v>
      </c>
      <c r="G41" s="129">
        <v>40</v>
      </c>
      <c r="H41" s="129">
        <v>271</v>
      </c>
      <c r="I41" s="129">
        <v>131</v>
      </c>
      <c r="J41" s="129">
        <v>226</v>
      </c>
      <c r="K41" s="129">
        <v>109</v>
      </c>
      <c r="L41" s="129">
        <f t="shared" si="24"/>
        <v>590</v>
      </c>
      <c r="M41" s="145">
        <f t="shared" si="24"/>
        <v>280</v>
      </c>
      <c r="O41" s="128" t="s">
        <v>46</v>
      </c>
      <c r="P41" s="47">
        <v>19</v>
      </c>
      <c r="Q41" s="47">
        <v>18</v>
      </c>
      <c r="R41" s="47">
        <v>15</v>
      </c>
      <c r="S41" s="154">
        <v>10</v>
      </c>
    </row>
    <row r="42" spans="1:19">
      <c r="A42" s="128" t="s">
        <v>243</v>
      </c>
      <c r="B42" s="129">
        <v>3</v>
      </c>
      <c r="C42" s="129">
        <v>1</v>
      </c>
      <c r="D42" s="129">
        <v>21</v>
      </c>
      <c r="E42" s="129">
        <v>7</v>
      </c>
      <c r="F42" s="129">
        <v>132</v>
      </c>
      <c r="G42" s="129">
        <v>59</v>
      </c>
      <c r="H42" s="129">
        <v>332</v>
      </c>
      <c r="I42" s="129">
        <v>184</v>
      </c>
      <c r="J42" s="129">
        <v>324</v>
      </c>
      <c r="K42" s="129">
        <v>160</v>
      </c>
      <c r="L42" s="129">
        <f t="shared" si="24"/>
        <v>812</v>
      </c>
      <c r="M42" s="145">
        <f t="shared" si="24"/>
        <v>411</v>
      </c>
      <c r="O42" s="128" t="s">
        <v>243</v>
      </c>
      <c r="P42" s="56">
        <v>25</v>
      </c>
      <c r="Q42" s="47">
        <v>18</v>
      </c>
      <c r="R42" s="47">
        <v>24</v>
      </c>
      <c r="S42" s="154"/>
    </row>
    <row r="43" spans="1:19">
      <c r="A43" s="128" t="s">
        <v>48</v>
      </c>
      <c r="B43" s="129"/>
      <c r="C43" s="129"/>
      <c r="D43" s="129">
        <v>9</v>
      </c>
      <c r="E43" s="129">
        <v>5</v>
      </c>
      <c r="F43" s="129">
        <v>43</v>
      </c>
      <c r="G43" s="129">
        <v>24</v>
      </c>
      <c r="H43" s="129">
        <v>114</v>
      </c>
      <c r="I43" s="129">
        <v>59</v>
      </c>
      <c r="J43" s="129">
        <v>61</v>
      </c>
      <c r="K43" s="129">
        <v>28</v>
      </c>
      <c r="L43" s="129">
        <f t="shared" si="24"/>
        <v>227</v>
      </c>
      <c r="M43" s="145">
        <f t="shared" si="24"/>
        <v>116</v>
      </c>
      <c r="O43" s="128" t="s">
        <v>48</v>
      </c>
      <c r="P43" s="47">
        <v>15</v>
      </c>
      <c r="Q43" s="47">
        <v>16</v>
      </c>
      <c r="R43" s="47">
        <v>12</v>
      </c>
      <c r="S43" s="154">
        <v>11</v>
      </c>
    </row>
    <row r="44" spans="1:19">
      <c r="A44" s="128" t="s">
        <v>49</v>
      </c>
      <c r="B44" s="129">
        <v>0</v>
      </c>
      <c r="C44" s="129"/>
      <c r="D44" s="129">
        <v>0</v>
      </c>
      <c r="E44" s="129"/>
      <c r="F44" s="129">
        <v>20</v>
      </c>
      <c r="G44" s="129">
        <v>9</v>
      </c>
      <c r="H44" s="129">
        <v>82</v>
      </c>
      <c r="I44" s="129">
        <v>42</v>
      </c>
      <c r="J44" s="129">
        <v>120</v>
      </c>
      <c r="K44" s="129">
        <v>62</v>
      </c>
      <c r="L44" s="129">
        <f t="shared" si="24"/>
        <v>222</v>
      </c>
      <c r="M44" s="145">
        <f t="shared" si="24"/>
        <v>113</v>
      </c>
      <c r="O44" s="128" t="s">
        <v>49</v>
      </c>
      <c r="P44" s="47">
        <v>6</v>
      </c>
      <c r="Q44" s="47">
        <v>7</v>
      </c>
      <c r="R44" s="47">
        <v>7</v>
      </c>
      <c r="S44" s="154">
        <v>5</v>
      </c>
    </row>
    <row r="45" spans="1:19">
      <c r="A45" s="132" t="s">
        <v>19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29">
        <f t="shared" si="24"/>
        <v>0</v>
      </c>
      <c r="M45" s="145">
        <f t="shared" si="24"/>
        <v>0</v>
      </c>
      <c r="O45" s="132" t="s">
        <v>19</v>
      </c>
      <c r="P45" s="47"/>
      <c r="Q45" s="47"/>
      <c r="R45" s="47"/>
      <c r="S45" s="154"/>
    </row>
    <row r="46" spans="1:19">
      <c r="A46" s="128" t="s">
        <v>246</v>
      </c>
      <c r="B46" s="129">
        <v>47</v>
      </c>
      <c r="C46" s="129">
        <v>20</v>
      </c>
      <c r="D46" s="129">
        <v>665</v>
      </c>
      <c r="E46" s="129">
        <v>320</v>
      </c>
      <c r="F46" s="129">
        <v>1482</v>
      </c>
      <c r="G46" s="129">
        <v>742</v>
      </c>
      <c r="H46" s="129">
        <v>2497</v>
      </c>
      <c r="I46" s="129">
        <v>1246</v>
      </c>
      <c r="J46" s="129">
        <v>4174</v>
      </c>
      <c r="K46" s="129">
        <v>2050</v>
      </c>
      <c r="L46" s="129">
        <f t="shared" si="24"/>
        <v>8865</v>
      </c>
      <c r="M46" s="145">
        <f t="shared" si="24"/>
        <v>4378</v>
      </c>
      <c r="O46" s="128" t="s">
        <v>246</v>
      </c>
      <c r="P46" s="47">
        <v>407</v>
      </c>
      <c r="Q46" s="47">
        <v>339</v>
      </c>
      <c r="R46" s="47">
        <v>361</v>
      </c>
      <c r="S46" s="154">
        <v>210</v>
      </c>
    </row>
    <row r="47" spans="1:19">
      <c r="A47" s="128" t="s">
        <v>248</v>
      </c>
      <c r="B47" s="129">
        <v>0</v>
      </c>
      <c r="C47" s="129"/>
      <c r="D47" s="129">
        <v>42</v>
      </c>
      <c r="E47" s="129">
        <v>29</v>
      </c>
      <c r="F47" s="129">
        <v>11</v>
      </c>
      <c r="G47" s="129">
        <v>6</v>
      </c>
      <c r="H47" s="129">
        <v>64</v>
      </c>
      <c r="I47" s="129">
        <v>29</v>
      </c>
      <c r="J47" s="129">
        <v>185</v>
      </c>
      <c r="K47" s="129">
        <v>86</v>
      </c>
      <c r="L47" s="129">
        <f t="shared" si="24"/>
        <v>302</v>
      </c>
      <c r="M47" s="145">
        <f t="shared" si="24"/>
        <v>150</v>
      </c>
      <c r="O47" s="128" t="s">
        <v>248</v>
      </c>
      <c r="P47" s="47">
        <v>18</v>
      </c>
      <c r="Q47" s="47">
        <v>19</v>
      </c>
      <c r="R47" s="47">
        <v>12</v>
      </c>
      <c r="S47" s="154">
        <v>12</v>
      </c>
    </row>
    <row r="48" spans="1:19">
      <c r="A48" s="128" t="s">
        <v>250</v>
      </c>
      <c r="B48" s="129">
        <v>0</v>
      </c>
      <c r="C48" s="129"/>
      <c r="D48" s="129">
        <v>22</v>
      </c>
      <c r="E48" s="129">
        <v>12</v>
      </c>
      <c r="F48" s="129">
        <v>71</v>
      </c>
      <c r="G48" s="129">
        <v>29</v>
      </c>
      <c r="H48" s="129">
        <v>225</v>
      </c>
      <c r="I48" s="129">
        <v>104</v>
      </c>
      <c r="J48" s="129">
        <v>506</v>
      </c>
      <c r="K48" s="129">
        <v>246</v>
      </c>
      <c r="L48" s="129">
        <f t="shared" si="24"/>
        <v>824</v>
      </c>
      <c r="M48" s="145">
        <f t="shared" si="24"/>
        <v>391</v>
      </c>
      <c r="O48" s="128" t="s">
        <v>250</v>
      </c>
      <c r="P48" s="47">
        <v>39</v>
      </c>
      <c r="Q48" s="47">
        <v>25</v>
      </c>
      <c r="R48" s="47">
        <v>31</v>
      </c>
      <c r="S48" s="154">
        <v>29</v>
      </c>
    </row>
    <row r="49" spans="1:19" ht="13.5" customHeight="1">
      <c r="A49" s="128" t="s">
        <v>252</v>
      </c>
      <c r="B49" s="129">
        <v>0</v>
      </c>
      <c r="C49" s="129"/>
      <c r="D49" s="129">
        <v>19</v>
      </c>
      <c r="E49" s="129">
        <v>9</v>
      </c>
      <c r="F49" s="129">
        <v>86</v>
      </c>
      <c r="G49" s="129">
        <v>45</v>
      </c>
      <c r="H49" s="129">
        <v>246</v>
      </c>
      <c r="I49" s="129">
        <v>120</v>
      </c>
      <c r="J49" s="129">
        <v>317</v>
      </c>
      <c r="K49" s="129">
        <v>153</v>
      </c>
      <c r="L49" s="129">
        <f t="shared" si="24"/>
        <v>668</v>
      </c>
      <c r="M49" s="145">
        <f t="shared" si="24"/>
        <v>327</v>
      </c>
      <c r="O49" s="128" t="s">
        <v>252</v>
      </c>
      <c r="P49" s="47">
        <v>41</v>
      </c>
      <c r="Q49" s="47">
        <v>31</v>
      </c>
      <c r="R49" s="47">
        <v>31</v>
      </c>
      <c r="S49" s="154">
        <v>20</v>
      </c>
    </row>
    <row r="50" spans="1:19" ht="13.5" customHeight="1">
      <c r="A50" s="128" t="s">
        <v>254</v>
      </c>
      <c r="B50" s="129">
        <v>1</v>
      </c>
      <c r="C50" s="129">
        <v>1</v>
      </c>
      <c r="D50" s="129">
        <v>646</v>
      </c>
      <c r="E50" s="129">
        <v>324</v>
      </c>
      <c r="F50" s="129">
        <v>2108</v>
      </c>
      <c r="G50" s="129">
        <v>1073</v>
      </c>
      <c r="H50" s="129">
        <v>3814</v>
      </c>
      <c r="I50" s="129">
        <v>1952</v>
      </c>
      <c r="J50" s="129">
        <v>5061</v>
      </c>
      <c r="K50" s="129">
        <v>2499</v>
      </c>
      <c r="L50" s="129">
        <f t="shared" si="24"/>
        <v>11630</v>
      </c>
      <c r="M50" s="145">
        <f t="shared" si="24"/>
        <v>5849</v>
      </c>
      <c r="O50" s="128" t="s">
        <v>254</v>
      </c>
      <c r="P50" s="47">
        <v>534</v>
      </c>
      <c r="Q50" s="47">
        <v>487</v>
      </c>
      <c r="R50" s="47">
        <v>542</v>
      </c>
      <c r="S50" s="154">
        <v>269</v>
      </c>
    </row>
    <row r="51" spans="1:19" ht="13.5" customHeight="1">
      <c r="A51" s="128" t="s">
        <v>244</v>
      </c>
      <c r="B51" s="129">
        <v>141</v>
      </c>
      <c r="C51" s="129">
        <v>81</v>
      </c>
      <c r="D51" s="129">
        <v>354</v>
      </c>
      <c r="E51" s="129">
        <v>177</v>
      </c>
      <c r="F51" s="129">
        <v>1138</v>
      </c>
      <c r="G51" s="129">
        <v>578</v>
      </c>
      <c r="H51" s="129">
        <v>2711</v>
      </c>
      <c r="I51" s="129">
        <v>1310</v>
      </c>
      <c r="J51" s="129">
        <v>3165</v>
      </c>
      <c r="K51" s="129">
        <v>1570</v>
      </c>
      <c r="L51" s="129">
        <f t="shared" si="24"/>
        <v>7509</v>
      </c>
      <c r="M51" s="145">
        <f t="shared" si="24"/>
        <v>3716</v>
      </c>
      <c r="O51" s="128" t="s">
        <v>244</v>
      </c>
      <c r="P51" s="47">
        <v>409</v>
      </c>
      <c r="Q51" s="47">
        <v>393</v>
      </c>
      <c r="R51" s="47">
        <v>365</v>
      </c>
      <c r="S51" s="154">
        <v>223</v>
      </c>
    </row>
    <row r="52" spans="1:19" ht="17.25" customHeight="1">
      <c r="A52" s="128" t="s">
        <v>245</v>
      </c>
      <c r="B52" s="129">
        <v>172</v>
      </c>
      <c r="C52" s="129">
        <v>84</v>
      </c>
      <c r="D52" s="129">
        <v>2125</v>
      </c>
      <c r="E52" s="129">
        <v>1075</v>
      </c>
      <c r="F52" s="129">
        <v>7034</v>
      </c>
      <c r="G52" s="129">
        <v>3520</v>
      </c>
      <c r="H52" s="129">
        <v>10808</v>
      </c>
      <c r="I52" s="129">
        <v>5470</v>
      </c>
      <c r="J52" s="129">
        <v>14821</v>
      </c>
      <c r="K52" s="129">
        <v>7295</v>
      </c>
      <c r="L52" s="129">
        <f t="shared" si="24"/>
        <v>34960</v>
      </c>
      <c r="M52" s="145">
        <f t="shared" si="24"/>
        <v>17444</v>
      </c>
      <c r="O52" s="128" t="s">
        <v>245</v>
      </c>
      <c r="P52" s="47">
        <v>1263</v>
      </c>
      <c r="Q52" s="47">
        <v>1399</v>
      </c>
      <c r="R52" s="47">
        <v>1344</v>
      </c>
      <c r="S52" s="154">
        <v>516</v>
      </c>
    </row>
    <row r="53" spans="1:19">
      <c r="A53" s="133" t="s">
        <v>257</v>
      </c>
      <c r="B53" s="129">
        <v>0</v>
      </c>
      <c r="C53" s="129"/>
      <c r="D53" s="129">
        <v>131</v>
      </c>
      <c r="E53" s="129">
        <v>64</v>
      </c>
      <c r="F53" s="129">
        <v>316</v>
      </c>
      <c r="G53" s="129">
        <v>157</v>
      </c>
      <c r="H53" s="129">
        <v>371</v>
      </c>
      <c r="I53" s="129">
        <v>183</v>
      </c>
      <c r="J53" s="129">
        <v>996</v>
      </c>
      <c r="K53" s="129">
        <v>496</v>
      </c>
      <c r="L53" s="129">
        <f t="shared" si="24"/>
        <v>1814</v>
      </c>
      <c r="M53" s="145">
        <f t="shared" si="24"/>
        <v>900</v>
      </c>
      <c r="O53" s="133" t="s">
        <v>257</v>
      </c>
      <c r="P53" s="47">
        <v>108</v>
      </c>
      <c r="Q53" s="47">
        <v>93</v>
      </c>
      <c r="R53" s="47">
        <v>87</v>
      </c>
      <c r="S53" s="154">
        <v>64</v>
      </c>
    </row>
    <row r="54" spans="1:19">
      <c r="A54" s="134" t="s">
        <v>20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29">
        <f t="shared" si="24"/>
        <v>0</v>
      </c>
      <c r="M54" s="145">
        <f t="shared" si="24"/>
        <v>0</v>
      </c>
      <c r="O54" s="484" t="s">
        <v>20</v>
      </c>
      <c r="P54" s="47"/>
      <c r="Q54" s="47"/>
      <c r="R54" s="47"/>
      <c r="S54" s="154"/>
    </row>
    <row r="55" spans="1:19">
      <c r="A55" s="128" t="s">
        <v>247</v>
      </c>
      <c r="B55" s="129">
        <v>2</v>
      </c>
      <c r="C55" s="129">
        <v>1</v>
      </c>
      <c r="D55" s="129">
        <v>139</v>
      </c>
      <c r="E55" s="129">
        <v>77</v>
      </c>
      <c r="F55" s="129">
        <v>383</v>
      </c>
      <c r="G55" s="129">
        <v>197</v>
      </c>
      <c r="H55" s="129">
        <v>353</v>
      </c>
      <c r="I55" s="129">
        <v>166</v>
      </c>
      <c r="J55" s="129">
        <v>587</v>
      </c>
      <c r="K55" s="129">
        <v>303</v>
      </c>
      <c r="L55" s="129">
        <f t="shared" si="24"/>
        <v>1464</v>
      </c>
      <c r="M55" s="145">
        <f t="shared" si="24"/>
        <v>744</v>
      </c>
      <c r="O55" s="128" t="s">
        <v>247</v>
      </c>
      <c r="P55" s="47">
        <v>53</v>
      </c>
      <c r="Q55" s="47">
        <v>44</v>
      </c>
      <c r="R55" s="47">
        <v>44</v>
      </c>
      <c r="S55" s="154">
        <v>21</v>
      </c>
    </row>
    <row r="56" spans="1:19">
      <c r="A56" s="128" t="s">
        <v>249</v>
      </c>
      <c r="B56" s="129">
        <v>0</v>
      </c>
      <c r="C56" s="129"/>
      <c r="D56" s="129">
        <v>5</v>
      </c>
      <c r="E56" s="129">
        <v>3</v>
      </c>
      <c r="F56" s="129">
        <v>221</v>
      </c>
      <c r="G56" s="129">
        <v>117</v>
      </c>
      <c r="H56" s="129">
        <v>231</v>
      </c>
      <c r="I56" s="129">
        <v>112</v>
      </c>
      <c r="J56" s="129">
        <v>311</v>
      </c>
      <c r="K56" s="129">
        <v>156</v>
      </c>
      <c r="L56" s="129">
        <f t="shared" si="24"/>
        <v>768</v>
      </c>
      <c r="M56" s="145">
        <f t="shared" si="24"/>
        <v>388</v>
      </c>
      <c r="O56" s="128" t="s">
        <v>249</v>
      </c>
      <c r="P56" s="47">
        <v>44</v>
      </c>
      <c r="Q56" s="47">
        <v>35</v>
      </c>
      <c r="R56" s="47">
        <v>35</v>
      </c>
      <c r="S56" s="154">
        <v>16</v>
      </c>
    </row>
    <row r="57" spans="1:19">
      <c r="A57" s="128" t="s">
        <v>251</v>
      </c>
      <c r="B57" s="129">
        <v>0</v>
      </c>
      <c r="C57" s="129"/>
      <c r="D57" s="129">
        <v>29</v>
      </c>
      <c r="E57" s="129">
        <v>15</v>
      </c>
      <c r="F57" s="129">
        <v>264</v>
      </c>
      <c r="G57" s="129">
        <v>145</v>
      </c>
      <c r="H57" s="129">
        <v>353</v>
      </c>
      <c r="I57" s="129">
        <v>173</v>
      </c>
      <c r="J57" s="129">
        <v>384</v>
      </c>
      <c r="K57" s="129">
        <v>202</v>
      </c>
      <c r="L57" s="129">
        <f t="shared" si="24"/>
        <v>1030</v>
      </c>
      <c r="M57" s="145">
        <f t="shared" si="24"/>
        <v>535</v>
      </c>
      <c r="O57" s="128" t="s">
        <v>251</v>
      </c>
      <c r="P57" s="47">
        <v>58</v>
      </c>
      <c r="Q57" s="47">
        <v>38</v>
      </c>
      <c r="R57" s="47">
        <v>31</v>
      </c>
      <c r="S57" s="154">
        <v>19</v>
      </c>
    </row>
    <row r="58" spans="1:19">
      <c r="A58" s="128" t="s">
        <v>264</v>
      </c>
      <c r="B58" s="129">
        <v>45</v>
      </c>
      <c r="C58" s="129">
        <v>21</v>
      </c>
      <c r="D58" s="129">
        <v>27</v>
      </c>
      <c r="E58" s="129">
        <v>9</v>
      </c>
      <c r="F58" s="129">
        <v>162</v>
      </c>
      <c r="G58" s="129">
        <v>81</v>
      </c>
      <c r="H58" s="129">
        <v>127</v>
      </c>
      <c r="I58" s="129">
        <v>67</v>
      </c>
      <c r="J58" s="129">
        <v>163</v>
      </c>
      <c r="K58" s="129">
        <v>88</v>
      </c>
      <c r="L58" s="129">
        <f t="shared" si="24"/>
        <v>524</v>
      </c>
      <c r="M58" s="145">
        <f t="shared" si="24"/>
        <v>266</v>
      </c>
      <c r="O58" s="128" t="s">
        <v>264</v>
      </c>
      <c r="P58" s="47">
        <v>27</v>
      </c>
      <c r="Q58" s="47">
        <v>20</v>
      </c>
      <c r="R58" s="47">
        <v>21</v>
      </c>
      <c r="S58" s="154">
        <v>8</v>
      </c>
    </row>
    <row r="59" spans="1:19">
      <c r="A59" s="128" t="s">
        <v>253</v>
      </c>
      <c r="B59" s="129">
        <v>8</v>
      </c>
      <c r="C59" s="129"/>
      <c r="D59" s="129">
        <v>20</v>
      </c>
      <c r="E59" s="129">
        <v>12</v>
      </c>
      <c r="F59" s="129">
        <v>115</v>
      </c>
      <c r="G59" s="129">
        <v>56</v>
      </c>
      <c r="H59" s="129">
        <v>101</v>
      </c>
      <c r="I59" s="129">
        <v>54</v>
      </c>
      <c r="J59" s="129">
        <v>154</v>
      </c>
      <c r="K59" s="129">
        <v>81</v>
      </c>
      <c r="L59" s="129">
        <f t="shared" si="24"/>
        <v>398</v>
      </c>
      <c r="M59" s="145">
        <f t="shared" si="24"/>
        <v>203</v>
      </c>
      <c r="O59" s="128" t="s">
        <v>253</v>
      </c>
      <c r="P59" s="47">
        <v>34</v>
      </c>
      <c r="Q59" s="47">
        <v>17</v>
      </c>
      <c r="R59" s="47">
        <v>15</v>
      </c>
      <c r="S59" s="154">
        <v>8</v>
      </c>
    </row>
    <row r="60" spans="1:19">
      <c r="A60" s="128" t="s">
        <v>255</v>
      </c>
      <c r="B60" s="129">
        <v>16</v>
      </c>
      <c r="C60" s="129">
        <v>9</v>
      </c>
      <c r="D60" s="129">
        <v>325</v>
      </c>
      <c r="E60" s="129">
        <v>186</v>
      </c>
      <c r="F60" s="129">
        <v>49</v>
      </c>
      <c r="G60" s="129">
        <v>27</v>
      </c>
      <c r="H60" s="129">
        <v>44</v>
      </c>
      <c r="I60" s="129">
        <v>21</v>
      </c>
      <c r="J60" s="129">
        <v>191</v>
      </c>
      <c r="K60" s="129">
        <v>108</v>
      </c>
      <c r="L60" s="129">
        <f t="shared" si="24"/>
        <v>625</v>
      </c>
      <c r="M60" s="145">
        <f t="shared" si="24"/>
        <v>351</v>
      </c>
      <c r="O60" s="128" t="s">
        <v>255</v>
      </c>
      <c r="P60" s="47">
        <v>25</v>
      </c>
      <c r="Q60" s="47">
        <v>6</v>
      </c>
      <c r="R60" s="47">
        <v>23</v>
      </c>
      <c r="S60" s="154">
        <v>12</v>
      </c>
    </row>
    <row r="61" spans="1:19">
      <c r="A61" s="132" t="s">
        <v>21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29">
        <f t="shared" si="24"/>
        <v>0</v>
      </c>
      <c r="M61" s="145">
        <f t="shared" si="24"/>
        <v>0</v>
      </c>
      <c r="O61" s="132" t="s">
        <v>21</v>
      </c>
      <c r="P61" s="47"/>
      <c r="Q61" s="47"/>
      <c r="R61" s="47"/>
      <c r="S61" s="154"/>
    </row>
    <row r="62" spans="1:19">
      <c r="A62" s="128" t="s">
        <v>217</v>
      </c>
      <c r="B62" s="129">
        <v>0</v>
      </c>
      <c r="C62" s="129"/>
      <c r="D62" s="129">
        <v>45</v>
      </c>
      <c r="E62" s="129">
        <v>22</v>
      </c>
      <c r="F62" s="129">
        <v>93</v>
      </c>
      <c r="G62" s="129">
        <v>43</v>
      </c>
      <c r="H62" s="129">
        <v>160</v>
      </c>
      <c r="I62" s="129">
        <v>84</v>
      </c>
      <c r="J62" s="129">
        <v>179</v>
      </c>
      <c r="K62" s="129">
        <v>80</v>
      </c>
      <c r="L62" s="129">
        <f t="shared" si="24"/>
        <v>477</v>
      </c>
      <c r="M62" s="145">
        <f t="shared" si="24"/>
        <v>229</v>
      </c>
      <c r="O62" s="128" t="s">
        <v>217</v>
      </c>
      <c r="P62" s="47">
        <v>11</v>
      </c>
      <c r="Q62" s="47">
        <v>6</v>
      </c>
      <c r="R62" s="47">
        <v>7</v>
      </c>
      <c r="S62" s="154">
        <v>5</v>
      </c>
    </row>
    <row r="63" spans="1:19">
      <c r="A63" s="128" t="s">
        <v>271</v>
      </c>
      <c r="B63" s="129">
        <v>0</v>
      </c>
      <c r="C63" s="129"/>
      <c r="D63" s="129">
        <v>10</v>
      </c>
      <c r="E63" s="129">
        <v>2</v>
      </c>
      <c r="F63" s="129">
        <v>127</v>
      </c>
      <c r="G63" s="129">
        <v>68</v>
      </c>
      <c r="H63" s="129">
        <v>78</v>
      </c>
      <c r="I63" s="129">
        <v>40</v>
      </c>
      <c r="J63" s="129">
        <v>115</v>
      </c>
      <c r="K63" s="129">
        <v>53</v>
      </c>
      <c r="L63" s="129">
        <f t="shared" si="24"/>
        <v>330</v>
      </c>
      <c r="M63" s="145">
        <f t="shared" si="24"/>
        <v>163</v>
      </c>
      <c r="O63" s="128" t="s">
        <v>271</v>
      </c>
      <c r="P63" s="47">
        <v>10</v>
      </c>
      <c r="Q63" s="47">
        <v>7</v>
      </c>
      <c r="R63" s="47">
        <v>10</v>
      </c>
      <c r="S63" s="154">
        <v>4</v>
      </c>
    </row>
    <row r="64" spans="1:19">
      <c r="A64" s="135" t="s">
        <v>273</v>
      </c>
      <c r="B64" s="129">
        <v>0</v>
      </c>
      <c r="C64" s="129"/>
      <c r="D64" s="129">
        <v>0</v>
      </c>
      <c r="E64" s="129"/>
      <c r="F64" s="129">
        <v>0</v>
      </c>
      <c r="G64" s="129"/>
      <c r="H64" s="129">
        <v>43</v>
      </c>
      <c r="I64" s="129">
        <v>22</v>
      </c>
      <c r="J64" s="129">
        <v>30</v>
      </c>
      <c r="K64" s="129">
        <v>18</v>
      </c>
      <c r="L64" s="129">
        <f t="shared" si="24"/>
        <v>73</v>
      </c>
      <c r="M64" s="145">
        <f t="shared" si="24"/>
        <v>40</v>
      </c>
      <c r="O64" s="135" t="s">
        <v>273</v>
      </c>
      <c r="P64" s="49">
        <v>2</v>
      </c>
      <c r="Q64" s="49">
        <v>2</v>
      </c>
      <c r="R64" s="49">
        <v>2</v>
      </c>
      <c r="S64" s="176">
        <v>2</v>
      </c>
    </row>
    <row r="65" spans="1:19" ht="14.4" thickBot="1">
      <c r="A65" s="136" t="s">
        <v>275</v>
      </c>
      <c r="B65" s="137">
        <v>0</v>
      </c>
      <c r="C65" s="137"/>
      <c r="D65" s="137">
        <v>122</v>
      </c>
      <c r="E65" s="137">
        <v>64</v>
      </c>
      <c r="F65" s="137">
        <v>0</v>
      </c>
      <c r="G65" s="137"/>
      <c r="H65" s="137">
        <v>0</v>
      </c>
      <c r="I65" s="137"/>
      <c r="J65" s="137">
        <v>0</v>
      </c>
      <c r="K65" s="137"/>
      <c r="L65" s="137">
        <f t="shared" si="24"/>
        <v>122</v>
      </c>
      <c r="M65" s="375">
        <f t="shared" si="24"/>
        <v>64</v>
      </c>
      <c r="O65" s="136" t="s">
        <v>275</v>
      </c>
      <c r="P65" s="177">
        <v>3</v>
      </c>
      <c r="Q65" s="177">
        <v>2</v>
      </c>
      <c r="R65" s="177">
        <v>3</v>
      </c>
      <c r="S65" s="178">
        <v>1</v>
      </c>
    </row>
    <row r="66" spans="1:19" ht="12" customHeight="1">
      <c r="A66" s="672" t="s">
        <v>332</v>
      </c>
      <c r="B66" s="672"/>
      <c r="C66" s="672"/>
      <c r="D66" s="672"/>
      <c r="E66" s="672"/>
      <c r="F66" s="672"/>
      <c r="G66" s="672"/>
      <c r="H66" s="672"/>
      <c r="I66" s="672"/>
      <c r="J66" s="672"/>
      <c r="K66" s="672"/>
      <c r="L66" s="672"/>
      <c r="M66" s="672"/>
      <c r="O66" s="672" t="s">
        <v>480</v>
      </c>
      <c r="P66" s="672"/>
      <c r="Q66" s="672"/>
      <c r="R66" s="672"/>
      <c r="S66" s="672"/>
    </row>
    <row r="67" spans="1:19" ht="12" customHeight="1" thickBot="1">
      <c r="A67" s="665" t="s">
        <v>3</v>
      </c>
      <c r="B67" s="665"/>
      <c r="C67" s="665"/>
      <c r="D67" s="665"/>
      <c r="E67" s="665"/>
      <c r="F67" s="665"/>
      <c r="G67" s="665"/>
      <c r="H67" s="665"/>
      <c r="I67" s="665"/>
      <c r="J67" s="665"/>
      <c r="K67" s="665"/>
      <c r="L67" s="665"/>
      <c r="M67" s="665"/>
      <c r="O67" s="672" t="s">
        <v>3</v>
      </c>
      <c r="P67" s="672"/>
      <c r="Q67" s="672"/>
      <c r="R67" s="672"/>
      <c r="S67" s="672"/>
    </row>
    <row r="68" spans="1:19" ht="2.25" hidden="1" customHeight="1" thickBot="1">
      <c r="O68" s="39"/>
      <c r="P68" s="13"/>
      <c r="Q68" s="17"/>
      <c r="R68" s="94"/>
      <c r="S68" s="17"/>
    </row>
    <row r="69" spans="1:19" ht="15.75" customHeight="1">
      <c r="A69" s="676" t="s">
        <v>233</v>
      </c>
      <c r="B69" s="678" t="s">
        <v>222</v>
      </c>
      <c r="C69" s="678"/>
      <c r="D69" s="678" t="s">
        <v>223</v>
      </c>
      <c r="E69" s="678"/>
      <c r="F69" s="678" t="s">
        <v>224</v>
      </c>
      <c r="G69" s="678"/>
      <c r="H69" s="678" t="s">
        <v>225</v>
      </c>
      <c r="I69" s="678"/>
      <c r="J69" s="678" t="s">
        <v>226</v>
      </c>
      <c r="K69" s="685"/>
      <c r="L69" s="686" t="s">
        <v>9</v>
      </c>
      <c r="M69" s="687"/>
      <c r="O69" s="772" t="s">
        <v>40</v>
      </c>
      <c r="P69" s="774" t="s">
        <v>219</v>
      </c>
      <c r="Q69" s="661" t="s">
        <v>476</v>
      </c>
      <c r="R69" s="661" t="s">
        <v>324</v>
      </c>
      <c r="S69" s="701" t="s">
        <v>325</v>
      </c>
    </row>
    <row r="70" spans="1:19" ht="35.25" customHeight="1">
      <c r="A70" s="677"/>
      <c r="B70" s="60" t="s">
        <v>14</v>
      </c>
      <c r="C70" s="60" t="s">
        <v>15</v>
      </c>
      <c r="D70" s="60" t="s">
        <v>14</v>
      </c>
      <c r="E70" s="60" t="s">
        <v>15</v>
      </c>
      <c r="F70" s="60" t="s">
        <v>14</v>
      </c>
      <c r="G70" s="60" t="s">
        <v>15</v>
      </c>
      <c r="H70" s="60" t="s">
        <v>14</v>
      </c>
      <c r="I70" s="60" t="s">
        <v>15</v>
      </c>
      <c r="J70" s="60" t="s">
        <v>14</v>
      </c>
      <c r="K70" s="61" t="s">
        <v>15</v>
      </c>
      <c r="L70" s="392" t="s">
        <v>14</v>
      </c>
      <c r="M70" s="393" t="s">
        <v>15</v>
      </c>
      <c r="O70" s="773"/>
      <c r="P70" s="775"/>
      <c r="Q70" s="662"/>
      <c r="R70" s="662"/>
      <c r="S70" s="702"/>
    </row>
    <row r="71" spans="1:19">
      <c r="A71" s="132" t="s">
        <v>22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127"/>
      <c r="O71" s="179" t="s">
        <v>22</v>
      </c>
      <c r="P71" s="45"/>
      <c r="Q71" s="45"/>
      <c r="R71" s="45"/>
      <c r="S71" s="153"/>
    </row>
    <row r="72" spans="1:19">
      <c r="A72" s="128" t="s">
        <v>277</v>
      </c>
      <c r="B72" s="41">
        <v>0</v>
      </c>
      <c r="C72" s="41"/>
      <c r="D72" s="41">
        <v>20</v>
      </c>
      <c r="E72" s="41">
        <v>10</v>
      </c>
      <c r="F72" s="41">
        <v>49</v>
      </c>
      <c r="G72" s="41">
        <v>27</v>
      </c>
      <c r="H72" s="41">
        <v>78</v>
      </c>
      <c r="I72" s="41">
        <v>44</v>
      </c>
      <c r="J72" s="41">
        <v>121</v>
      </c>
      <c r="K72" s="41">
        <v>70</v>
      </c>
      <c r="L72" s="142">
        <f t="shared" ref="L72:M102" si="25">+B72+D72+F72+H72+J72</f>
        <v>268</v>
      </c>
      <c r="M72" s="188">
        <f t="shared" si="25"/>
        <v>151</v>
      </c>
      <c r="O72" s="128" t="s">
        <v>277</v>
      </c>
      <c r="P72" s="47">
        <v>11</v>
      </c>
      <c r="Q72" s="47">
        <v>8</v>
      </c>
      <c r="R72" s="47">
        <v>10</v>
      </c>
      <c r="S72" s="154">
        <v>5</v>
      </c>
    </row>
    <row r="73" spans="1:19">
      <c r="A73" s="128" t="s">
        <v>278</v>
      </c>
      <c r="B73" s="41">
        <v>0</v>
      </c>
      <c r="C73" s="41"/>
      <c r="D73" s="41">
        <v>24</v>
      </c>
      <c r="E73" s="41">
        <v>13</v>
      </c>
      <c r="F73" s="41">
        <v>254</v>
      </c>
      <c r="G73" s="41">
        <v>131</v>
      </c>
      <c r="H73" s="41">
        <v>278</v>
      </c>
      <c r="I73" s="41">
        <v>129</v>
      </c>
      <c r="J73" s="41">
        <v>430</v>
      </c>
      <c r="K73" s="41">
        <v>223</v>
      </c>
      <c r="L73" s="142">
        <f t="shared" si="25"/>
        <v>986</v>
      </c>
      <c r="M73" s="188">
        <f t="shared" si="25"/>
        <v>496</v>
      </c>
      <c r="O73" s="128" t="s">
        <v>278</v>
      </c>
      <c r="P73" s="47">
        <v>33</v>
      </c>
      <c r="Q73" s="47">
        <v>30</v>
      </c>
      <c r="R73" s="47">
        <v>33</v>
      </c>
      <c r="S73" s="154">
        <v>12</v>
      </c>
    </row>
    <row r="74" spans="1:19">
      <c r="A74" s="128" t="s">
        <v>279</v>
      </c>
      <c r="B74" s="41"/>
      <c r="C74" s="41"/>
      <c r="D74" s="41"/>
      <c r="E74" s="41"/>
      <c r="F74" s="41">
        <v>103</v>
      </c>
      <c r="G74" s="41">
        <v>48</v>
      </c>
      <c r="H74" s="41">
        <v>55</v>
      </c>
      <c r="I74" s="41">
        <v>25</v>
      </c>
      <c r="J74" s="41">
        <v>234</v>
      </c>
      <c r="K74" s="41">
        <v>101</v>
      </c>
      <c r="L74" s="142">
        <f t="shared" si="25"/>
        <v>392</v>
      </c>
      <c r="M74" s="188">
        <f t="shared" si="25"/>
        <v>174</v>
      </c>
      <c r="O74" s="128" t="s">
        <v>279</v>
      </c>
      <c r="P74" s="47">
        <v>12</v>
      </c>
      <c r="Q74" s="47">
        <v>11</v>
      </c>
      <c r="R74" s="47">
        <v>12</v>
      </c>
      <c r="S74" s="154">
        <v>4</v>
      </c>
    </row>
    <row r="75" spans="1:19">
      <c r="A75" s="132" t="s">
        <v>23</v>
      </c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2">
        <f t="shared" si="25"/>
        <v>0</v>
      </c>
      <c r="M75" s="188">
        <f t="shared" si="25"/>
        <v>0</v>
      </c>
      <c r="O75" s="132" t="s">
        <v>23</v>
      </c>
      <c r="P75" s="47"/>
      <c r="Q75" s="47"/>
      <c r="R75" s="47"/>
      <c r="S75" s="154"/>
    </row>
    <row r="76" spans="1:19">
      <c r="A76" s="128" t="s">
        <v>280</v>
      </c>
      <c r="B76" s="41">
        <v>31</v>
      </c>
      <c r="C76" s="41">
        <v>14</v>
      </c>
      <c r="D76" s="41">
        <v>51</v>
      </c>
      <c r="E76" s="41">
        <v>29</v>
      </c>
      <c r="F76" s="41">
        <v>100</v>
      </c>
      <c r="G76" s="41">
        <v>49</v>
      </c>
      <c r="H76" s="41">
        <v>219</v>
      </c>
      <c r="I76" s="41">
        <v>102</v>
      </c>
      <c r="J76" s="41">
        <v>218</v>
      </c>
      <c r="K76" s="41">
        <v>107</v>
      </c>
      <c r="L76" s="142">
        <f t="shared" si="25"/>
        <v>619</v>
      </c>
      <c r="M76" s="188">
        <f t="shared" si="25"/>
        <v>301</v>
      </c>
      <c r="O76" s="128" t="s">
        <v>280</v>
      </c>
      <c r="P76" s="47">
        <v>15</v>
      </c>
      <c r="Q76" s="47">
        <v>16</v>
      </c>
      <c r="R76" s="47">
        <v>15</v>
      </c>
      <c r="S76" s="154">
        <v>5</v>
      </c>
    </row>
    <row r="77" spans="1:19">
      <c r="A77" s="128" t="s">
        <v>282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142">
        <f t="shared" si="25"/>
        <v>0</v>
      </c>
      <c r="M77" s="188">
        <f t="shared" si="25"/>
        <v>0</v>
      </c>
      <c r="O77" s="128" t="s">
        <v>282</v>
      </c>
      <c r="P77" s="47"/>
      <c r="Q77" s="47"/>
      <c r="R77" s="47"/>
      <c r="S77" s="154"/>
    </row>
    <row r="78" spans="1:19">
      <c r="A78" s="128" t="s">
        <v>283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142">
        <f t="shared" si="25"/>
        <v>0</v>
      </c>
      <c r="M78" s="188">
        <f t="shared" si="25"/>
        <v>0</v>
      </c>
      <c r="O78" s="128" t="s">
        <v>283</v>
      </c>
      <c r="P78" s="47"/>
      <c r="Q78" s="47"/>
      <c r="R78" s="47"/>
      <c r="S78" s="154"/>
    </row>
    <row r="79" spans="1:19">
      <c r="A79" s="128" t="s">
        <v>285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142">
        <f t="shared" si="25"/>
        <v>0</v>
      </c>
      <c r="M79" s="188">
        <f t="shared" si="25"/>
        <v>0</v>
      </c>
      <c r="O79" s="128" t="s">
        <v>285</v>
      </c>
      <c r="P79" s="47"/>
      <c r="Q79" s="47"/>
      <c r="R79" s="47"/>
      <c r="S79" s="154"/>
    </row>
    <row r="80" spans="1:19">
      <c r="A80" s="128" t="s">
        <v>256</v>
      </c>
      <c r="B80" s="142">
        <v>0</v>
      </c>
      <c r="C80" s="142"/>
      <c r="D80" s="142">
        <v>59</v>
      </c>
      <c r="E80" s="142">
        <v>28</v>
      </c>
      <c r="F80" s="142">
        <v>197</v>
      </c>
      <c r="G80" s="142">
        <v>102</v>
      </c>
      <c r="H80" s="142">
        <v>280</v>
      </c>
      <c r="I80" s="142">
        <v>144</v>
      </c>
      <c r="J80" s="142">
        <v>367</v>
      </c>
      <c r="K80" s="142">
        <v>183</v>
      </c>
      <c r="L80" s="142">
        <f t="shared" si="25"/>
        <v>903</v>
      </c>
      <c r="M80" s="188">
        <f t="shared" si="25"/>
        <v>457</v>
      </c>
      <c r="O80" s="128" t="s">
        <v>256</v>
      </c>
      <c r="P80" s="47">
        <v>24</v>
      </c>
      <c r="Q80" s="47">
        <v>21</v>
      </c>
      <c r="R80" s="47">
        <v>23</v>
      </c>
      <c r="S80" s="154">
        <v>9</v>
      </c>
    </row>
    <row r="81" spans="1:19">
      <c r="A81" s="128" t="s">
        <v>258</v>
      </c>
      <c r="B81" s="142">
        <v>0</v>
      </c>
      <c r="C81" s="142"/>
      <c r="D81" s="142">
        <v>18</v>
      </c>
      <c r="E81" s="142">
        <v>10</v>
      </c>
      <c r="F81" s="142">
        <v>33</v>
      </c>
      <c r="G81" s="142">
        <v>17</v>
      </c>
      <c r="H81" s="142">
        <v>161</v>
      </c>
      <c r="I81" s="142">
        <v>86</v>
      </c>
      <c r="J81" s="142">
        <v>319</v>
      </c>
      <c r="K81" s="142">
        <v>172</v>
      </c>
      <c r="L81" s="142">
        <f t="shared" si="25"/>
        <v>531</v>
      </c>
      <c r="M81" s="188">
        <f t="shared" si="25"/>
        <v>285</v>
      </c>
      <c r="O81" s="128" t="s">
        <v>258</v>
      </c>
      <c r="P81" s="47">
        <v>13</v>
      </c>
      <c r="Q81" s="47">
        <v>12</v>
      </c>
      <c r="R81" s="47">
        <v>14</v>
      </c>
      <c r="S81" s="154">
        <v>7</v>
      </c>
    </row>
    <row r="82" spans="1:19">
      <c r="A82" s="128" t="s">
        <v>287</v>
      </c>
      <c r="B82" s="142">
        <v>0</v>
      </c>
      <c r="C82" s="142"/>
      <c r="D82" s="142">
        <v>136</v>
      </c>
      <c r="E82" s="142">
        <v>59</v>
      </c>
      <c r="F82" s="142">
        <v>185</v>
      </c>
      <c r="G82" s="142">
        <v>107</v>
      </c>
      <c r="H82" s="142">
        <v>305</v>
      </c>
      <c r="I82" s="142">
        <v>158</v>
      </c>
      <c r="J82" s="142">
        <v>342</v>
      </c>
      <c r="K82" s="142">
        <v>172</v>
      </c>
      <c r="L82" s="142">
        <f t="shared" si="25"/>
        <v>968</v>
      </c>
      <c r="M82" s="188">
        <f t="shared" si="25"/>
        <v>496</v>
      </c>
      <c r="O82" s="128" t="s">
        <v>287</v>
      </c>
      <c r="P82" s="47">
        <v>28</v>
      </c>
      <c r="Q82" s="47">
        <v>31</v>
      </c>
      <c r="R82" s="47">
        <v>27</v>
      </c>
      <c r="S82" s="154">
        <v>11</v>
      </c>
    </row>
    <row r="83" spans="1:19">
      <c r="A83" s="128" t="s">
        <v>289</v>
      </c>
      <c r="B83" s="142">
        <v>67</v>
      </c>
      <c r="C83" s="142">
        <v>31</v>
      </c>
      <c r="D83" s="142">
        <v>642</v>
      </c>
      <c r="E83" s="142">
        <v>335</v>
      </c>
      <c r="F83" s="142">
        <v>973</v>
      </c>
      <c r="G83" s="142">
        <v>523</v>
      </c>
      <c r="H83" s="142">
        <v>1416</v>
      </c>
      <c r="I83" s="142">
        <v>753</v>
      </c>
      <c r="J83" s="142">
        <v>2257</v>
      </c>
      <c r="K83" s="142">
        <v>1192</v>
      </c>
      <c r="L83" s="142">
        <f t="shared" si="25"/>
        <v>5355</v>
      </c>
      <c r="M83" s="188">
        <f t="shared" si="25"/>
        <v>2834</v>
      </c>
      <c r="O83" s="128" t="s">
        <v>289</v>
      </c>
      <c r="P83" s="47">
        <v>144</v>
      </c>
      <c r="Q83" s="47">
        <v>162</v>
      </c>
      <c r="R83" s="47">
        <v>151</v>
      </c>
      <c r="S83" s="154">
        <v>44</v>
      </c>
    </row>
    <row r="84" spans="1:19">
      <c r="A84" s="128" t="s">
        <v>218</v>
      </c>
      <c r="B84" s="142">
        <v>0</v>
      </c>
      <c r="C84" s="142"/>
      <c r="D84" s="142">
        <v>14</v>
      </c>
      <c r="E84" s="142">
        <v>7</v>
      </c>
      <c r="F84" s="142">
        <v>49</v>
      </c>
      <c r="G84" s="142">
        <v>24</v>
      </c>
      <c r="H84" s="142">
        <v>180</v>
      </c>
      <c r="I84" s="142">
        <v>85</v>
      </c>
      <c r="J84" s="142">
        <v>444</v>
      </c>
      <c r="K84" s="142">
        <v>234</v>
      </c>
      <c r="L84" s="142">
        <f t="shared" si="25"/>
        <v>687</v>
      </c>
      <c r="M84" s="188">
        <f t="shared" si="25"/>
        <v>350</v>
      </c>
      <c r="O84" s="128" t="s">
        <v>218</v>
      </c>
      <c r="P84" s="47">
        <v>23</v>
      </c>
      <c r="Q84" s="47">
        <v>25</v>
      </c>
      <c r="R84" s="47">
        <v>20</v>
      </c>
      <c r="S84" s="154">
        <v>22</v>
      </c>
    </row>
    <row r="85" spans="1:19">
      <c r="A85" s="132" t="s">
        <v>24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2">
        <f t="shared" si="25"/>
        <v>0</v>
      </c>
      <c r="M85" s="188">
        <f t="shared" si="25"/>
        <v>0</v>
      </c>
      <c r="O85" s="132" t="s">
        <v>24</v>
      </c>
      <c r="P85" s="47"/>
      <c r="Q85" s="47"/>
      <c r="R85" s="47"/>
      <c r="S85" s="154"/>
    </row>
    <row r="86" spans="1:19">
      <c r="A86" s="128" t="s">
        <v>259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>
        <f t="shared" si="25"/>
        <v>0</v>
      </c>
      <c r="M86" s="188">
        <f t="shared" si="25"/>
        <v>0</v>
      </c>
      <c r="O86" s="128" t="s">
        <v>259</v>
      </c>
      <c r="P86" s="47">
        <v>0</v>
      </c>
      <c r="Q86" s="47">
        <v>0</v>
      </c>
      <c r="R86" s="47">
        <v>0</v>
      </c>
      <c r="S86" s="154">
        <v>0</v>
      </c>
    </row>
    <row r="87" spans="1:19">
      <c r="A87" s="128" t="s">
        <v>261</v>
      </c>
      <c r="B87" s="142">
        <v>11</v>
      </c>
      <c r="C87" s="142">
        <v>6</v>
      </c>
      <c r="D87" s="142">
        <v>227</v>
      </c>
      <c r="E87" s="142">
        <v>104</v>
      </c>
      <c r="F87" s="142">
        <v>225</v>
      </c>
      <c r="G87" s="142">
        <v>108</v>
      </c>
      <c r="H87" s="142">
        <v>186</v>
      </c>
      <c r="I87" s="142">
        <v>83</v>
      </c>
      <c r="J87" s="142">
        <v>241</v>
      </c>
      <c r="K87" s="142">
        <v>128</v>
      </c>
      <c r="L87" s="142">
        <f t="shared" si="25"/>
        <v>890</v>
      </c>
      <c r="M87" s="188">
        <f t="shared" si="25"/>
        <v>429</v>
      </c>
      <c r="O87" s="128" t="s">
        <v>261</v>
      </c>
      <c r="P87" s="47">
        <v>29</v>
      </c>
      <c r="Q87" s="47">
        <v>27</v>
      </c>
      <c r="R87" s="47">
        <v>23</v>
      </c>
      <c r="S87" s="154">
        <v>11</v>
      </c>
    </row>
    <row r="88" spans="1:19">
      <c r="A88" s="128" t="s">
        <v>262</v>
      </c>
      <c r="B88" s="142">
        <v>0</v>
      </c>
      <c r="C88" s="142"/>
      <c r="D88" s="142">
        <v>0</v>
      </c>
      <c r="E88" s="142"/>
      <c r="F88" s="142">
        <v>0</v>
      </c>
      <c r="G88" s="142"/>
      <c r="H88" s="142">
        <v>72</v>
      </c>
      <c r="I88" s="142">
        <v>28</v>
      </c>
      <c r="J88" s="142">
        <v>0</v>
      </c>
      <c r="K88" s="142"/>
      <c r="L88" s="142">
        <f t="shared" si="25"/>
        <v>72</v>
      </c>
      <c r="M88" s="188">
        <f t="shared" si="25"/>
        <v>28</v>
      </c>
      <c r="O88" s="128" t="s">
        <v>262</v>
      </c>
      <c r="P88" s="47">
        <v>2</v>
      </c>
      <c r="Q88" s="47">
        <v>2</v>
      </c>
      <c r="R88" s="47">
        <v>1</v>
      </c>
      <c r="S88" s="154">
        <v>1</v>
      </c>
    </row>
    <row r="89" spans="1:19">
      <c r="A89" s="128" t="s">
        <v>263</v>
      </c>
      <c r="B89" s="142">
        <v>0</v>
      </c>
      <c r="C89" s="142"/>
      <c r="D89" s="142">
        <v>95</v>
      </c>
      <c r="E89" s="142">
        <v>55</v>
      </c>
      <c r="F89" s="142">
        <v>46</v>
      </c>
      <c r="G89" s="142">
        <v>20</v>
      </c>
      <c r="H89" s="142">
        <v>149</v>
      </c>
      <c r="I89" s="142">
        <v>76</v>
      </c>
      <c r="J89" s="142">
        <v>183</v>
      </c>
      <c r="K89" s="142">
        <v>80</v>
      </c>
      <c r="L89" s="142">
        <f t="shared" si="25"/>
        <v>473</v>
      </c>
      <c r="M89" s="188">
        <f t="shared" si="25"/>
        <v>231</v>
      </c>
      <c r="O89" s="128" t="s">
        <v>263</v>
      </c>
      <c r="P89" s="47">
        <v>12</v>
      </c>
      <c r="Q89" s="47">
        <v>6</v>
      </c>
      <c r="R89" s="47">
        <v>10</v>
      </c>
      <c r="S89" s="154">
        <v>7</v>
      </c>
    </row>
    <row r="90" spans="1:19">
      <c r="A90" s="128" t="s">
        <v>265</v>
      </c>
      <c r="B90" s="142">
        <v>0</v>
      </c>
      <c r="C90" s="142"/>
      <c r="D90" s="142">
        <v>0</v>
      </c>
      <c r="E90" s="142"/>
      <c r="F90" s="142">
        <v>16</v>
      </c>
      <c r="G90" s="142">
        <v>11</v>
      </c>
      <c r="H90" s="142">
        <v>28</v>
      </c>
      <c r="I90" s="142">
        <v>11</v>
      </c>
      <c r="J90" s="142">
        <v>0</v>
      </c>
      <c r="K90" s="142"/>
      <c r="L90" s="142">
        <f t="shared" si="25"/>
        <v>44</v>
      </c>
      <c r="M90" s="188">
        <f t="shared" si="25"/>
        <v>22</v>
      </c>
      <c r="O90" s="128" t="s">
        <v>265</v>
      </c>
      <c r="P90" s="47">
        <v>1</v>
      </c>
      <c r="Q90" s="47">
        <v>1</v>
      </c>
      <c r="R90" s="47">
        <v>1</v>
      </c>
      <c r="S90" s="154">
        <v>1</v>
      </c>
    </row>
    <row r="91" spans="1:19">
      <c r="A91" s="132" t="s">
        <v>25</v>
      </c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2">
        <f t="shared" si="25"/>
        <v>0</v>
      </c>
      <c r="M91" s="188">
        <f t="shared" si="25"/>
        <v>0</v>
      </c>
      <c r="O91" s="132" t="s">
        <v>25</v>
      </c>
      <c r="P91" s="47"/>
      <c r="Q91" s="47"/>
      <c r="R91" s="47"/>
      <c r="S91" s="154"/>
    </row>
    <row r="92" spans="1:19">
      <c r="A92" s="128" t="s">
        <v>296</v>
      </c>
      <c r="B92" s="142">
        <v>0</v>
      </c>
      <c r="C92" s="142"/>
      <c r="D92" s="142">
        <v>34</v>
      </c>
      <c r="E92" s="142">
        <v>17</v>
      </c>
      <c r="F92" s="142">
        <v>0</v>
      </c>
      <c r="G92" s="142"/>
      <c r="H92" s="142">
        <v>0</v>
      </c>
      <c r="I92" s="142"/>
      <c r="J92" s="142">
        <v>0</v>
      </c>
      <c r="K92" s="142"/>
      <c r="L92" s="142">
        <f t="shared" si="25"/>
        <v>34</v>
      </c>
      <c r="M92" s="188">
        <f t="shared" si="25"/>
        <v>17</v>
      </c>
      <c r="O92" s="128" t="s">
        <v>296</v>
      </c>
      <c r="P92" s="47">
        <v>1</v>
      </c>
      <c r="Q92" s="47">
        <v>1</v>
      </c>
      <c r="R92" s="47">
        <v>1</v>
      </c>
      <c r="S92" s="154">
        <v>1</v>
      </c>
    </row>
    <row r="93" spans="1:19">
      <c r="A93" s="128" t="s">
        <v>266</v>
      </c>
      <c r="B93" s="142">
        <v>0</v>
      </c>
      <c r="C93" s="142"/>
      <c r="D93" s="142">
        <v>15</v>
      </c>
      <c r="E93" s="142">
        <v>9</v>
      </c>
      <c r="F93" s="142">
        <v>143</v>
      </c>
      <c r="G93" s="142">
        <v>64</v>
      </c>
      <c r="H93" s="142">
        <v>78</v>
      </c>
      <c r="I93" s="142">
        <v>35</v>
      </c>
      <c r="J93" s="142">
        <v>225</v>
      </c>
      <c r="K93" s="142">
        <v>114</v>
      </c>
      <c r="L93" s="142">
        <f t="shared" si="25"/>
        <v>461</v>
      </c>
      <c r="M93" s="188">
        <f t="shared" si="25"/>
        <v>222</v>
      </c>
      <c r="O93" s="128" t="s">
        <v>266</v>
      </c>
      <c r="P93" s="47">
        <v>20</v>
      </c>
      <c r="Q93" s="47">
        <v>12</v>
      </c>
      <c r="R93" s="47">
        <v>12</v>
      </c>
      <c r="S93" s="154">
        <v>8</v>
      </c>
    </row>
    <row r="94" spans="1:19">
      <c r="A94" s="128" t="s">
        <v>267</v>
      </c>
      <c r="B94" s="142">
        <v>0</v>
      </c>
      <c r="C94" s="142"/>
      <c r="D94" s="142">
        <v>7</v>
      </c>
      <c r="E94" s="142">
        <v>4</v>
      </c>
      <c r="F94" s="142">
        <v>94</v>
      </c>
      <c r="G94" s="142">
        <v>41</v>
      </c>
      <c r="H94" s="142">
        <v>151</v>
      </c>
      <c r="I94" s="142">
        <v>77</v>
      </c>
      <c r="J94" s="142">
        <v>94</v>
      </c>
      <c r="K94" s="142">
        <v>48</v>
      </c>
      <c r="L94" s="142">
        <f t="shared" si="25"/>
        <v>346</v>
      </c>
      <c r="M94" s="188">
        <f t="shared" si="25"/>
        <v>170</v>
      </c>
      <c r="O94" s="128" t="s">
        <v>267</v>
      </c>
      <c r="P94" s="95">
        <v>13</v>
      </c>
      <c r="Q94" s="47">
        <v>10</v>
      </c>
      <c r="R94" s="47">
        <v>8</v>
      </c>
      <c r="S94" s="154">
        <v>5</v>
      </c>
    </row>
    <row r="95" spans="1:19">
      <c r="A95" s="128" t="s">
        <v>299</v>
      </c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>
        <f t="shared" si="25"/>
        <v>0</v>
      </c>
      <c r="M95" s="188">
        <f t="shared" si="25"/>
        <v>0</v>
      </c>
      <c r="O95" s="128" t="s">
        <v>299</v>
      </c>
      <c r="P95" s="47"/>
      <c r="Q95" s="47"/>
      <c r="R95" s="47"/>
      <c r="S95" s="154"/>
    </row>
    <row r="96" spans="1:19">
      <c r="A96" s="128" t="s">
        <v>268</v>
      </c>
      <c r="B96" s="142">
        <v>45</v>
      </c>
      <c r="C96" s="142">
        <v>25</v>
      </c>
      <c r="D96" s="142">
        <v>629</v>
      </c>
      <c r="E96" s="142">
        <v>336</v>
      </c>
      <c r="F96" s="142">
        <v>2368</v>
      </c>
      <c r="G96" s="142">
        <v>1200</v>
      </c>
      <c r="H96" s="142">
        <v>3154</v>
      </c>
      <c r="I96" s="142">
        <v>1614</v>
      </c>
      <c r="J96" s="142">
        <v>3977</v>
      </c>
      <c r="K96" s="142">
        <v>1936</v>
      </c>
      <c r="L96" s="142">
        <f t="shared" si="25"/>
        <v>10173</v>
      </c>
      <c r="M96" s="188">
        <f t="shared" si="25"/>
        <v>5111</v>
      </c>
      <c r="O96" s="128" t="s">
        <v>268</v>
      </c>
      <c r="P96" s="47">
        <v>375</v>
      </c>
      <c r="Q96" s="47">
        <v>370</v>
      </c>
      <c r="R96" s="47">
        <v>341</v>
      </c>
      <c r="S96" s="154">
        <v>104</v>
      </c>
    </row>
    <row r="97" spans="1:19">
      <c r="A97" s="128" t="s">
        <v>270</v>
      </c>
      <c r="B97" s="142">
        <v>0</v>
      </c>
      <c r="C97" s="142"/>
      <c r="D97" s="142">
        <v>21</v>
      </c>
      <c r="E97" s="142">
        <v>12</v>
      </c>
      <c r="F97" s="142">
        <v>114</v>
      </c>
      <c r="G97" s="142">
        <v>63</v>
      </c>
      <c r="H97" s="142">
        <v>104</v>
      </c>
      <c r="I97" s="142">
        <v>51</v>
      </c>
      <c r="J97" s="142">
        <v>121</v>
      </c>
      <c r="K97" s="142">
        <v>65</v>
      </c>
      <c r="L97" s="142">
        <f t="shared" si="25"/>
        <v>360</v>
      </c>
      <c r="M97" s="188">
        <f t="shared" si="25"/>
        <v>191</v>
      </c>
      <c r="O97" s="128" t="s">
        <v>270</v>
      </c>
      <c r="P97" s="47">
        <v>12</v>
      </c>
      <c r="Q97" s="47">
        <v>9</v>
      </c>
      <c r="R97" s="47">
        <v>9</v>
      </c>
      <c r="S97" s="154">
        <v>4</v>
      </c>
    </row>
    <row r="98" spans="1:19">
      <c r="A98" s="128" t="s">
        <v>272</v>
      </c>
      <c r="B98" s="142">
        <v>0</v>
      </c>
      <c r="C98" s="142"/>
      <c r="D98" s="142">
        <v>80</v>
      </c>
      <c r="E98" s="142">
        <v>42</v>
      </c>
      <c r="F98" s="142">
        <v>21</v>
      </c>
      <c r="G98" s="142">
        <v>9</v>
      </c>
      <c r="H98" s="142">
        <v>150</v>
      </c>
      <c r="I98" s="142">
        <v>77</v>
      </c>
      <c r="J98" s="142">
        <v>157</v>
      </c>
      <c r="K98" s="142">
        <v>76</v>
      </c>
      <c r="L98" s="142">
        <f t="shared" si="25"/>
        <v>408</v>
      </c>
      <c r="M98" s="188">
        <f t="shared" si="25"/>
        <v>204</v>
      </c>
      <c r="O98" s="128" t="s">
        <v>272</v>
      </c>
      <c r="P98" s="47">
        <v>15</v>
      </c>
      <c r="Q98" s="47">
        <v>14</v>
      </c>
      <c r="R98" s="47">
        <v>13</v>
      </c>
      <c r="S98" s="154">
        <v>5</v>
      </c>
    </row>
    <row r="99" spans="1:19">
      <c r="A99" s="132" t="s">
        <v>26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>
        <f t="shared" si="25"/>
        <v>0</v>
      </c>
      <c r="M99" s="188">
        <f t="shared" si="25"/>
        <v>0</v>
      </c>
      <c r="O99" s="132" t="s">
        <v>26</v>
      </c>
      <c r="P99" s="47"/>
      <c r="Q99" s="47"/>
      <c r="R99" s="47"/>
      <c r="S99" s="154"/>
    </row>
    <row r="100" spans="1:19">
      <c r="A100" s="128" t="s">
        <v>301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142">
        <f t="shared" si="25"/>
        <v>0</v>
      </c>
      <c r="M100" s="188">
        <f t="shared" si="25"/>
        <v>0</v>
      </c>
      <c r="O100" s="128" t="s">
        <v>301</v>
      </c>
      <c r="P100" s="47">
        <v>0</v>
      </c>
      <c r="Q100" s="47">
        <v>0</v>
      </c>
      <c r="R100" s="47">
        <v>0</v>
      </c>
      <c r="S100" s="154">
        <v>0</v>
      </c>
    </row>
    <row r="101" spans="1:19">
      <c r="A101" s="135" t="s">
        <v>303</v>
      </c>
      <c r="B101" s="41">
        <v>0</v>
      </c>
      <c r="C101" s="41"/>
      <c r="D101" s="41">
        <v>0</v>
      </c>
      <c r="E101" s="41"/>
      <c r="F101" s="41">
        <v>50</v>
      </c>
      <c r="G101" s="41">
        <v>31</v>
      </c>
      <c r="H101" s="41">
        <v>223</v>
      </c>
      <c r="I101" s="41">
        <v>110</v>
      </c>
      <c r="J101" s="41">
        <v>394</v>
      </c>
      <c r="K101" s="41">
        <v>184</v>
      </c>
      <c r="L101" s="142">
        <f t="shared" si="25"/>
        <v>667</v>
      </c>
      <c r="M101" s="188">
        <f t="shared" si="25"/>
        <v>325</v>
      </c>
      <c r="O101" s="135" t="s">
        <v>303</v>
      </c>
      <c r="P101" s="49">
        <v>25</v>
      </c>
      <c r="Q101" s="49">
        <v>20</v>
      </c>
      <c r="R101" s="49">
        <v>21</v>
      </c>
      <c r="S101" s="176">
        <v>12</v>
      </c>
    </row>
    <row r="102" spans="1:19" ht="14.4" thickBot="1">
      <c r="A102" s="136" t="s">
        <v>304</v>
      </c>
      <c r="B102" s="159">
        <v>0</v>
      </c>
      <c r="C102" s="159"/>
      <c r="D102" s="159">
        <v>0</v>
      </c>
      <c r="E102" s="159"/>
      <c r="F102" s="159">
        <v>12</v>
      </c>
      <c r="G102" s="159">
        <v>5</v>
      </c>
      <c r="H102" s="159">
        <v>111</v>
      </c>
      <c r="I102" s="159">
        <v>60</v>
      </c>
      <c r="J102" s="159">
        <v>217</v>
      </c>
      <c r="K102" s="159">
        <v>109</v>
      </c>
      <c r="L102" s="190">
        <f t="shared" si="25"/>
        <v>340</v>
      </c>
      <c r="M102" s="191">
        <f t="shared" si="25"/>
        <v>174</v>
      </c>
      <c r="O102" s="136" t="s">
        <v>304</v>
      </c>
      <c r="P102" s="177">
        <v>11</v>
      </c>
      <c r="Q102" s="177">
        <v>8</v>
      </c>
      <c r="R102" s="177">
        <v>8</v>
      </c>
      <c r="S102" s="178">
        <v>6</v>
      </c>
    </row>
    <row r="103" spans="1:19" ht="12" customHeight="1">
      <c r="A103" s="672" t="s">
        <v>332</v>
      </c>
      <c r="B103" s="672"/>
      <c r="C103" s="672"/>
      <c r="D103" s="672"/>
      <c r="E103" s="672"/>
      <c r="F103" s="672"/>
      <c r="G103" s="672"/>
      <c r="H103" s="672"/>
      <c r="I103" s="672"/>
      <c r="J103" s="672"/>
      <c r="K103" s="672"/>
      <c r="L103" s="672"/>
      <c r="M103" s="672"/>
      <c r="O103" s="672" t="s">
        <v>480</v>
      </c>
      <c r="P103" s="672"/>
      <c r="Q103" s="672"/>
      <c r="R103" s="672"/>
      <c r="S103" s="672"/>
    </row>
    <row r="104" spans="1:19" ht="12.75" customHeight="1" thickBot="1">
      <c r="A104" s="665" t="s">
        <v>3</v>
      </c>
      <c r="B104" s="665"/>
      <c r="C104" s="665"/>
      <c r="D104" s="665"/>
      <c r="E104" s="665"/>
      <c r="F104" s="665"/>
      <c r="G104" s="665"/>
      <c r="H104" s="665"/>
      <c r="I104" s="665"/>
      <c r="J104" s="665"/>
      <c r="K104" s="665"/>
      <c r="L104" s="665"/>
      <c r="M104" s="665"/>
      <c r="O104" s="672" t="s">
        <v>3</v>
      </c>
      <c r="P104" s="672"/>
      <c r="Q104" s="672"/>
      <c r="R104" s="672"/>
      <c r="S104" s="672"/>
    </row>
    <row r="105" spans="1:19" ht="3" hidden="1" customHeight="1">
      <c r="O105" s="39"/>
      <c r="P105" s="55"/>
      <c r="Q105" s="55"/>
      <c r="R105" s="55"/>
      <c r="S105" s="55"/>
    </row>
    <row r="106" spans="1:19" ht="15" customHeight="1">
      <c r="A106" s="693" t="s">
        <v>233</v>
      </c>
      <c r="B106" s="678" t="s">
        <v>222</v>
      </c>
      <c r="C106" s="678"/>
      <c r="D106" s="678" t="s">
        <v>223</v>
      </c>
      <c r="E106" s="678"/>
      <c r="F106" s="678" t="s">
        <v>224</v>
      </c>
      <c r="G106" s="678"/>
      <c r="H106" s="678" t="s">
        <v>225</v>
      </c>
      <c r="I106" s="678"/>
      <c r="J106" s="678" t="s">
        <v>226</v>
      </c>
      <c r="K106" s="685"/>
      <c r="L106" s="686" t="s">
        <v>9</v>
      </c>
      <c r="M106" s="687"/>
      <c r="O106" s="776" t="s">
        <v>40</v>
      </c>
      <c r="P106" s="690" t="s">
        <v>219</v>
      </c>
      <c r="Q106" s="688" t="s">
        <v>476</v>
      </c>
      <c r="R106" s="688" t="s">
        <v>324</v>
      </c>
      <c r="S106" s="745" t="s">
        <v>325</v>
      </c>
    </row>
    <row r="107" spans="1:19" ht="33" customHeight="1">
      <c r="A107" s="694"/>
      <c r="B107" s="60" t="s">
        <v>14</v>
      </c>
      <c r="C107" s="60" t="s">
        <v>15</v>
      </c>
      <c r="D107" s="60" t="s">
        <v>14</v>
      </c>
      <c r="E107" s="60" t="s">
        <v>15</v>
      </c>
      <c r="F107" s="60" t="s">
        <v>14</v>
      </c>
      <c r="G107" s="60" t="s">
        <v>15</v>
      </c>
      <c r="H107" s="60" t="s">
        <v>14</v>
      </c>
      <c r="I107" s="60" t="s">
        <v>15</v>
      </c>
      <c r="J107" s="60" t="s">
        <v>14</v>
      </c>
      <c r="K107" s="61" t="s">
        <v>15</v>
      </c>
      <c r="L107" s="392" t="s">
        <v>14</v>
      </c>
      <c r="M107" s="393" t="s">
        <v>15</v>
      </c>
      <c r="O107" s="777"/>
      <c r="P107" s="669"/>
      <c r="Q107" s="782"/>
      <c r="R107" s="782"/>
      <c r="S107" s="671"/>
    </row>
    <row r="108" spans="1:19" ht="15" customHeight="1">
      <c r="A108" s="132" t="s">
        <v>27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77"/>
      <c r="M108" s="127"/>
      <c r="O108" s="479" t="s">
        <v>27</v>
      </c>
      <c r="P108" s="478"/>
      <c r="Q108" s="478"/>
      <c r="R108" s="478"/>
      <c r="S108" s="480"/>
    </row>
    <row r="109" spans="1:19" ht="15" customHeight="1">
      <c r="A109" s="128" t="s">
        <v>97</v>
      </c>
      <c r="B109" s="129">
        <v>0</v>
      </c>
      <c r="C109" s="129"/>
      <c r="D109" s="129">
        <v>0</v>
      </c>
      <c r="E109" s="129"/>
      <c r="F109" s="129">
        <v>86</v>
      </c>
      <c r="G109" s="129">
        <v>51</v>
      </c>
      <c r="H109" s="129">
        <v>200</v>
      </c>
      <c r="I109" s="129">
        <v>88</v>
      </c>
      <c r="J109" s="129">
        <v>240</v>
      </c>
      <c r="K109" s="129">
        <v>122</v>
      </c>
      <c r="L109" s="129">
        <f t="shared" ref="L109:M139" si="26">+B109+D109+F109+H109+J109</f>
        <v>526</v>
      </c>
      <c r="M109" s="145">
        <f t="shared" si="26"/>
        <v>261</v>
      </c>
      <c r="O109" s="481" t="s">
        <v>97</v>
      </c>
      <c r="P109" s="478">
        <v>25</v>
      </c>
      <c r="Q109" s="478">
        <v>18</v>
      </c>
      <c r="R109" s="478">
        <v>17</v>
      </c>
      <c r="S109" s="480">
        <v>11</v>
      </c>
    </row>
    <row r="110" spans="1:19" ht="15" customHeight="1">
      <c r="A110" s="128" t="s">
        <v>98</v>
      </c>
      <c r="B110" s="129">
        <v>34</v>
      </c>
      <c r="C110" s="129">
        <v>13</v>
      </c>
      <c r="D110" s="129">
        <v>442</v>
      </c>
      <c r="E110" s="129">
        <v>243</v>
      </c>
      <c r="F110" s="129">
        <v>949</v>
      </c>
      <c r="G110" s="129">
        <v>481</v>
      </c>
      <c r="H110" s="129">
        <v>1643</v>
      </c>
      <c r="I110" s="129">
        <v>823</v>
      </c>
      <c r="J110" s="129">
        <v>2341</v>
      </c>
      <c r="K110" s="129">
        <v>1147</v>
      </c>
      <c r="L110" s="129">
        <f t="shared" si="26"/>
        <v>5409</v>
      </c>
      <c r="M110" s="145">
        <f t="shared" si="26"/>
        <v>2707</v>
      </c>
      <c r="O110" s="481" t="s">
        <v>98</v>
      </c>
      <c r="P110" s="478">
        <v>243</v>
      </c>
      <c r="Q110" s="478">
        <v>197</v>
      </c>
      <c r="R110" s="478">
        <v>195</v>
      </c>
      <c r="S110" s="480">
        <v>85</v>
      </c>
    </row>
    <row r="111" spans="1:19" ht="15" customHeight="1">
      <c r="A111" s="128" t="s">
        <v>99</v>
      </c>
      <c r="B111" s="129">
        <v>0</v>
      </c>
      <c r="C111" s="129"/>
      <c r="D111" s="129">
        <v>7</v>
      </c>
      <c r="E111" s="129">
        <v>5</v>
      </c>
      <c r="F111" s="129">
        <v>44</v>
      </c>
      <c r="G111" s="129">
        <v>22</v>
      </c>
      <c r="H111" s="129">
        <v>0</v>
      </c>
      <c r="I111" s="129"/>
      <c r="J111" s="129">
        <v>58</v>
      </c>
      <c r="K111" s="129">
        <v>27</v>
      </c>
      <c r="L111" s="129">
        <f t="shared" si="26"/>
        <v>109</v>
      </c>
      <c r="M111" s="145">
        <f t="shared" si="26"/>
        <v>54</v>
      </c>
      <c r="O111" s="481" t="s">
        <v>99</v>
      </c>
      <c r="P111" s="478">
        <v>3</v>
      </c>
      <c r="Q111" s="478">
        <v>2</v>
      </c>
      <c r="R111" s="478">
        <v>2</v>
      </c>
      <c r="S111" s="480">
        <v>2</v>
      </c>
    </row>
    <row r="112" spans="1:19" ht="15" customHeight="1">
      <c r="A112" s="128" t="s">
        <v>100</v>
      </c>
      <c r="B112" s="47">
        <v>0</v>
      </c>
      <c r="C112" s="47"/>
      <c r="D112" s="47">
        <v>0</v>
      </c>
      <c r="E112" s="47"/>
      <c r="F112" s="47">
        <v>71</v>
      </c>
      <c r="G112" s="47">
        <v>37</v>
      </c>
      <c r="H112" s="47">
        <v>118</v>
      </c>
      <c r="I112" s="47">
        <v>63</v>
      </c>
      <c r="J112" s="47">
        <v>380</v>
      </c>
      <c r="K112" s="47">
        <v>177</v>
      </c>
      <c r="L112" s="129">
        <f t="shared" si="26"/>
        <v>569</v>
      </c>
      <c r="M112" s="145">
        <f t="shared" si="26"/>
        <v>277</v>
      </c>
      <c r="O112" s="481" t="s">
        <v>100</v>
      </c>
      <c r="P112" s="478">
        <v>33</v>
      </c>
      <c r="Q112" s="478">
        <v>23</v>
      </c>
      <c r="R112" s="478">
        <v>20</v>
      </c>
      <c r="S112" s="480">
        <v>15</v>
      </c>
    </row>
    <row r="113" spans="1:19" ht="15" customHeight="1">
      <c r="A113" s="128" t="s">
        <v>101</v>
      </c>
      <c r="B113" s="47">
        <v>0</v>
      </c>
      <c r="C113" s="47"/>
      <c r="D113" s="47">
        <v>0</v>
      </c>
      <c r="E113" s="47"/>
      <c r="F113" s="47">
        <v>171</v>
      </c>
      <c r="G113" s="47">
        <v>88</v>
      </c>
      <c r="H113" s="47">
        <v>41</v>
      </c>
      <c r="I113" s="47">
        <v>25</v>
      </c>
      <c r="J113" s="47">
        <v>221</v>
      </c>
      <c r="K113" s="47">
        <v>124</v>
      </c>
      <c r="L113" s="129">
        <f t="shared" si="26"/>
        <v>433</v>
      </c>
      <c r="M113" s="145">
        <f t="shared" si="26"/>
        <v>237</v>
      </c>
      <c r="O113" s="481" t="s">
        <v>101</v>
      </c>
      <c r="P113" s="478">
        <v>17</v>
      </c>
      <c r="Q113" s="478">
        <v>14</v>
      </c>
      <c r="R113" s="478">
        <v>14</v>
      </c>
      <c r="S113" s="480">
        <v>7</v>
      </c>
    </row>
    <row r="114" spans="1:19" ht="15" customHeight="1">
      <c r="A114" s="128" t="s">
        <v>102</v>
      </c>
      <c r="B114" s="129">
        <v>0</v>
      </c>
      <c r="C114" s="129"/>
      <c r="D114" s="129">
        <v>18</v>
      </c>
      <c r="E114" s="129">
        <v>9</v>
      </c>
      <c r="F114" s="129">
        <v>40</v>
      </c>
      <c r="G114" s="129">
        <v>15</v>
      </c>
      <c r="H114" s="129">
        <v>35</v>
      </c>
      <c r="I114" s="129">
        <v>22</v>
      </c>
      <c r="J114" s="129">
        <v>45</v>
      </c>
      <c r="K114" s="129">
        <v>16</v>
      </c>
      <c r="L114" s="129">
        <f t="shared" si="26"/>
        <v>138</v>
      </c>
      <c r="M114" s="145">
        <f t="shared" si="26"/>
        <v>62</v>
      </c>
      <c r="O114" s="481" t="s">
        <v>102</v>
      </c>
      <c r="P114" s="478">
        <v>14</v>
      </c>
      <c r="Q114" s="478">
        <v>7</v>
      </c>
      <c r="R114" s="478">
        <v>7</v>
      </c>
      <c r="S114" s="480">
        <v>7</v>
      </c>
    </row>
    <row r="115" spans="1:19" ht="15" customHeight="1">
      <c r="A115" s="132" t="s">
        <v>28</v>
      </c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29">
        <f t="shared" si="26"/>
        <v>0</v>
      </c>
      <c r="M115" s="145">
        <f t="shared" si="26"/>
        <v>0</v>
      </c>
      <c r="O115" s="479" t="s">
        <v>28</v>
      </c>
      <c r="P115" s="478"/>
      <c r="Q115" s="478"/>
      <c r="R115" s="478"/>
      <c r="S115" s="480"/>
    </row>
    <row r="116" spans="1:19" ht="15" customHeight="1">
      <c r="A116" s="128" t="s">
        <v>103</v>
      </c>
      <c r="B116" s="47"/>
      <c r="C116" s="47"/>
      <c r="D116" s="47">
        <v>81</v>
      </c>
      <c r="E116" s="47">
        <v>40</v>
      </c>
      <c r="F116" s="47">
        <v>15</v>
      </c>
      <c r="G116" s="47">
        <v>9</v>
      </c>
      <c r="H116" s="47">
        <v>69</v>
      </c>
      <c r="I116" s="47">
        <v>36</v>
      </c>
      <c r="J116" s="47">
        <v>148</v>
      </c>
      <c r="K116" s="47">
        <v>74</v>
      </c>
      <c r="L116" s="129">
        <f t="shared" si="26"/>
        <v>313</v>
      </c>
      <c r="M116" s="145">
        <f t="shared" si="26"/>
        <v>159</v>
      </c>
      <c r="O116" s="481" t="s">
        <v>103</v>
      </c>
      <c r="P116" s="478">
        <v>9</v>
      </c>
      <c r="Q116" s="478">
        <v>6</v>
      </c>
      <c r="R116" s="478">
        <v>6</v>
      </c>
      <c r="S116" s="480">
        <v>7</v>
      </c>
    </row>
    <row r="117" spans="1:19" ht="15" customHeight="1">
      <c r="A117" s="128" t="s">
        <v>104</v>
      </c>
      <c r="B117" s="47">
        <v>0</v>
      </c>
      <c r="C117" s="47"/>
      <c r="D117" s="47">
        <v>203</v>
      </c>
      <c r="E117" s="47">
        <v>110</v>
      </c>
      <c r="F117" s="47">
        <v>174</v>
      </c>
      <c r="G117" s="47">
        <v>90</v>
      </c>
      <c r="H117" s="47">
        <v>579</v>
      </c>
      <c r="I117" s="47">
        <v>285</v>
      </c>
      <c r="J117" s="129">
        <v>1270</v>
      </c>
      <c r="K117" s="129">
        <v>630</v>
      </c>
      <c r="L117" s="129">
        <f t="shared" si="26"/>
        <v>2226</v>
      </c>
      <c r="M117" s="145">
        <f t="shared" si="26"/>
        <v>1115</v>
      </c>
      <c r="O117" s="481" t="s">
        <v>104</v>
      </c>
      <c r="P117" s="478">
        <v>75</v>
      </c>
      <c r="Q117" s="478">
        <v>63</v>
      </c>
      <c r="R117" s="478">
        <v>73</v>
      </c>
      <c r="S117" s="480">
        <v>42</v>
      </c>
    </row>
    <row r="118" spans="1:19" ht="15" customHeight="1">
      <c r="A118" s="132" t="s">
        <v>29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29">
        <f t="shared" si="26"/>
        <v>0</v>
      </c>
      <c r="M118" s="145">
        <f t="shared" si="26"/>
        <v>0</v>
      </c>
      <c r="O118" s="479" t="s">
        <v>29</v>
      </c>
      <c r="P118" s="478"/>
      <c r="Q118" s="478"/>
      <c r="R118" s="478"/>
      <c r="S118" s="480"/>
    </row>
    <row r="119" spans="1:19" ht="15" customHeight="1">
      <c r="A119" s="128" t="s">
        <v>105</v>
      </c>
      <c r="B119" s="129">
        <v>10</v>
      </c>
      <c r="C119" s="129">
        <v>6</v>
      </c>
      <c r="D119" s="129">
        <v>176</v>
      </c>
      <c r="E119" s="129">
        <v>89</v>
      </c>
      <c r="F119" s="129">
        <v>269</v>
      </c>
      <c r="G119" s="129">
        <v>149</v>
      </c>
      <c r="H119" s="129">
        <v>363</v>
      </c>
      <c r="I119" s="129">
        <v>182</v>
      </c>
      <c r="J119" s="129">
        <v>742</v>
      </c>
      <c r="K119" s="129">
        <v>379</v>
      </c>
      <c r="L119" s="129">
        <f t="shared" si="26"/>
        <v>1560</v>
      </c>
      <c r="M119" s="145">
        <f t="shared" si="26"/>
        <v>805</v>
      </c>
      <c r="O119" s="481" t="s">
        <v>105</v>
      </c>
      <c r="P119" s="478">
        <v>77</v>
      </c>
      <c r="Q119" s="478">
        <v>65</v>
      </c>
      <c r="R119" s="478">
        <v>45</v>
      </c>
      <c r="S119" s="480">
        <v>37</v>
      </c>
    </row>
    <row r="120" spans="1:19" ht="15" customHeight="1">
      <c r="A120" s="128" t="s">
        <v>106</v>
      </c>
      <c r="B120" s="129">
        <v>5</v>
      </c>
      <c r="C120" s="129">
        <v>3</v>
      </c>
      <c r="D120" s="129">
        <v>71</v>
      </c>
      <c r="E120" s="129">
        <v>34</v>
      </c>
      <c r="F120" s="129">
        <v>276</v>
      </c>
      <c r="G120" s="129">
        <v>149</v>
      </c>
      <c r="H120" s="129">
        <v>526</v>
      </c>
      <c r="I120" s="129">
        <v>251</v>
      </c>
      <c r="J120" s="129">
        <v>811</v>
      </c>
      <c r="K120" s="129">
        <v>408</v>
      </c>
      <c r="L120" s="129">
        <f t="shared" si="26"/>
        <v>1689</v>
      </c>
      <c r="M120" s="145">
        <f t="shared" si="26"/>
        <v>845</v>
      </c>
      <c r="O120" s="481" t="s">
        <v>106</v>
      </c>
      <c r="P120" s="478">
        <v>77</v>
      </c>
      <c r="Q120" s="478">
        <v>68</v>
      </c>
      <c r="R120" s="478">
        <v>46</v>
      </c>
      <c r="S120" s="480">
        <v>38</v>
      </c>
    </row>
    <row r="121" spans="1:19" ht="15" customHeight="1">
      <c r="A121" s="128" t="s">
        <v>276</v>
      </c>
      <c r="B121" s="129">
        <v>96</v>
      </c>
      <c r="C121" s="129">
        <v>47</v>
      </c>
      <c r="D121" s="129">
        <v>423</v>
      </c>
      <c r="E121" s="129">
        <v>228</v>
      </c>
      <c r="F121" s="129">
        <v>1003</v>
      </c>
      <c r="G121" s="129">
        <v>497</v>
      </c>
      <c r="H121" s="129">
        <v>1384</v>
      </c>
      <c r="I121" s="129">
        <v>714</v>
      </c>
      <c r="J121" s="129">
        <v>1620</v>
      </c>
      <c r="K121" s="129">
        <v>839</v>
      </c>
      <c r="L121" s="129">
        <f t="shared" si="26"/>
        <v>4526</v>
      </c>
      <c r="M121" s="145">
        <f t="shared" si="26"/>
        <v>2325</v>
      </c>
      <c r="O121" s="481" t="s">
        <v>276</v>
      </c>
      <c r="P121" s="478">
        <v>183</v>
      </c>
      <c r="Q121" s="478">
        <v>148</v>
      </c>
      <c r="R121" s="478">
        <v>137</v>
      </c>
      <c r="S121" s="480">
        <v>58</v>
      </c>
    </row>
    <row r="122" spans="1:19" ht="15" customHeight="1">
      <c r="A122" s="128" t="s">
        <v>108</v>
      </c>
      <c r="B122" s="129">
        <v>0</v>
      </c>
      <c r="C122" s="129"/>
      <c r="D122" s="129">
        <v>10</v>
      </c>
      <c r="E122" s="129">
        <v>4</v>
      </c>
      <c r="F122" s="129">
        <v>93</v>
      </c>
      <c r="G122" s="129">
        <v>51</v>
      </c>
      <c r="H122" s="129">
        <v>220</v>
      </c>
      <c r="I122" s="129">
        <v>128</v>
      </c>
      <c r="J122" s="129">
        <v>176</v>
      </c>
      <c r="K122" s="129">
        <v>81</v>
      </c>
      <c r="L122" s="129">
        <f t="shared" si="26"/>
        <v>499</v>
      </c>
      <c r="M122" s="145">
        <f t="shared" si="26"/>
        <v>264</v>
      </c>
      <c r="O122" s="481" t="s">
        <v>108</v>
      </c>
      <c r="P122" s="478">
        <v>28</v>
      </c>
      <c r="Q122" s="478">
        <v>28</v>
      </c>
      <c r="R122" s="478">
        <v>17</v>
      </c>
      <c r="S122" s="480">
        <v>14</v>
      </c>
    </row>
    <row r="123" spans="1:19" ht="15" customHeight="1">
      <c r="A123" s="133" t="s">
        <v>109</v>
      </c>
      <c r="B123" s="129">
        <v>3</v>
      </c>
      <c r="C123" s="129">
        <v>1</v>
      </c>
      <c r="D123" s="129">
        <v>112</v>
      </c>
      <c r="E123" s="129">
        <v>45</v>
      </c>
      <c r="F123" s="129">
        <v>441</v>
      </c>
      <c r="G123" s="129">
        <v>247</v>
      </c>
      <c r="H123" s="129">
        <v>564</v>
      </c>
      <c r="I123" s="129">
        <v>280</v>
      </c>
      <c r="J123" s="129">
        <v>759</v>
      </c>
      <c r="K123" s="129">
        <v>391</v>
      </c>
      <c r="L123" s="129">
        <f t="shared" si="26"/>
        <v>1879</v>
      </c>
      <c r="M123" s="145">
        <f t="shared" si="26"/>
        <v>964</v>
      </c>
      <c r="O123" s="481" t="s">
        <v>109</v>
      </c>
      <c r="P123" s="478">
        <v>61</v>
      </c>
      <c r="Q123" s="478">
        <v>61</v>
      </c>
      <c r="R123" s="478">
        <v>44</v>
      </c>
      <c r="S123" s="480">
        <v>21</v>
      </c>
    </row>
    <row r="124" spans="1:19" ht="15" customHeight="1">
      <c r="A124" s="134" t="s">
        <v>30</v>
      </c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29">
        <f t="shared" si="26"/>
        <v>0</v>
      </c>
      <c r="M124" s="145">
        <f t="shared" si="26"/>
        <v>0</v>
      </c>
      <c r="O124" s="479" t="s">
        <v>30</v>
      </c>
      <c r="P124" s="478"/>
      <c r="Q124" s="478"/>
      <c r="R124" s="478"/>
      <c r="S124" s="480"/>
    </row>
    <row r="125" spans="1:19" ht="15" customHeight="1">
      <c r="A125" s="128" t="s">
        <v>110</v>
      </c>
      <c r="B125" s="129">
        <v>22</v>
      </c>
      <c r="C125" s="129">
        <v>10</v>
      </c>
      <c r="D125" s="129">
        <v>342</v>
      </c>
      <c r="E125" s="129">
        <v>159</v>
      </c>
      <c r="F125" s="129">
        <v>112</v>
      </c>
      <c r="G125" s="129">
        <v>68</v>
      </c>
      <c r="H125" s="129">
        <v>350</v>
      </c>
      <c r="I125" s="129">
        <v>158</v>
      </c>
      <c r="J125" s="129">
        <v>568</v>
      </c>
      <c r="K125" s="129">
        <v>278</v>
      </c>
      <c r="L125" s="129">
        <f t="shared" si="26"/>
        <v>1394</v>
      </c>
      <c r="M125" s="145">
        <f t="shared" si="26"/>
        <v>673</v>
      </c>
      <c r="O125" s="481" t="s">
        <v>110</v>
      </c>
      <c r="P125" s="478">
        <v>32</v>
      </c>
      <c r="Q125" s="478">
        <v>41</v>
      </c>
      <c r="R125" s="478">
        <v>37</v>
      </c>
      <c r="S125" s="480">
        <v>15</v>
      </c>
    </row>
    <row r="126" spans="1:19" ht="15" customHeight="1">
      <c r="A126" s="128" t="s">
        <v>111</v>
      </c>
      <c r="B126" s="129">
        <v>0</v>
      </c>
      <c r="C126" s="129"/>
      <c r="D126" s="129">
        <v>0</v>
      </c>
      <c r="E126" s="129"/>
      <c r="F126" s="129">
        <v>66</v>
      </c>
      <c r="G126" s="129">
        <v>34</v>
      </c>
      <c r="H126" s="129">
        <v>85</v>
      </c>
      <c r="I126" s="129">
        <v>39</v>
      </c>
      <c r="J126" s="129">
        <v>206</v>
      </c>
      <c r="K126" s="129">
        <v>116</v>
      </c>
      <c r="L126" s="129">
        <f t="shared" si="26"/>
        <v>357</v>
      </c>
      <c r="M126" s="145">
        <f t="shared" si="26"/>
        <v>189</v>
      </c>
      <c r="O126" s="481" t="s">
        <v>111</v>
      </c>
      <c r="P126" s="478">
        <v>12</v>
      </c>
      <c r="Q126" s="478">
        <v>10</v>
      </c>
      <c r="R126" s="478">
        <v>14</v>
      </c>
      <c r="S126" s="480">
        <v>6</v>
      </c>
    </row>
    <row r="127" spans="1:19" ht="15" customHeight="1">
      <c r="A127" s="128" t="s">
        <v>112</v>
      </c>
      <c r="B127" s="129">
        <v>46</v>
      </c>
      <c r="C127" s="129">
        <v>23</v>
      </c>
      <c r="D127" s="129">
        <v>149</v>
      </c>
      <c r="E127" s="129">
        <v>76</v>
      </c>
      <c r="F127" s="129">
        <v>753</v>
      </c>
      <c r="G127" s="129">
        <v>372</v>
      </c>
      <c r="H127" s="129">
        <v>1210</v>
      </c>
      <c r="I127" s="129">
        <v>601</v>
      </c>
      <c r="J127" s="129">
        <v>2212</v>
      </c>
      <c r="K127" s="129">
        <v>1137</v>
      </c>
      <c r="L127" s="129">
        <f t="shared" si="26"/>
        <v>4370</v>
      </c>
      <c r="M127" s="145">
        <f t="shared" si="26"/>
        <v>2209</v>
      </c>
      <c r="O127" s="481" t="s">
        <v>112</v>
      </c>
      <c r="P127" s="478">
        <v>196</v>
      </c>
      <c r="Q127" s="478">
        <v>187</v>
      </c>
      <c r="R127" s="478">
        <v>157</v>
      </c>
      <c r="S127" s="480">
        <v>59</v>
      </c>
    </row>
    <row r="128" spans="1:19" ht="15" customHeight="1">
      <c r="A128" s="128" t="s">
        <v>113</v>
      </c>
      <c r="B128" s="129">
        <v>0</v>
      </c>
      <c r="C128" s="129"/>
      <c r="D128" s="129">
        <v>0</v>
      </c>
      <c r="E128" s="129"/>
      <c r="F128" s="129">
        <v>34</v>
      </c>
      <c r="G128" s="129">
        <v>27</v>
      </c>
      <c r="H128" s="129">
        <v>59</v>
      </c>
      <c r="I128" s="129">
        <v>28</v>
      </c>
      <c r="J128" s="129">
        <v>227</v>
      </c>
      <c r="K128" s="129">
        <v>123</v>
      </c>
      <c r="L128" s="129">
        <f t="shared" si="26"/>
        <v>320</v>
      </c>
      <c r="M128" s="145">
        <f t="shared" si="26"/>
        <v>178</v>
      </c>
      <c r="O128" s="481" t="s">
        <v>113</v>
      </c>
      <c r="P128" s="478">
        <v>12</v>
      </c>
      <c r="Q128" s="478">
        <v>12</v>
      </c>
      <c r="R128" s="478">
        <v>6</v>
      </c>
      <c r="S128" s="480">
        <v>8</v>
      </c>
    </row>
    <row r="129" spans="1:19" ht="15" customHeight="1">
      <c r="A129" s="128" t="s">
        <v>114</v>
      </c>
      <c r="B129" s="129">
        <v>0</v>
      </c>
      <c r="C129" s="129"/>
      <c r="D129" s="129">
        <v>36</v>
      </c>
      <c r="E129" s="129">
        <v>25</v>
      </c>
      <c r="F129" s="129">
        <v>52</v>
      </c>
      <c r="G129" s="129">
        <v>29</v>
      </c>
      <c r="H129" s="129">
        <v>44</v>
      </c>
      <c r="I129" s="129">
        <v>23</v>
      </c>
      <c r="J129" s="129">
        <v>216</v>
      </c>
      <c r="K129" s="129">
        <v>123</v>
      </c>
      <c r="L129" s="129">
        <f t="shared" si="26"/>
        <v>348</v>
      </c>
      <c r="M129" s="145">
        <f t="shared" si="26"/>
        <v>200</v>
      </c>
      <c r="O129" s="481" t="s">
        <v>114</v>
      </c>
      <c r="P129" s="478">
        <v>13</v>
      </c>
      <c r="Q129" s="478">
        <v>11</v>
      </c>
      <c r="R129" s="478">
        <v>12</v>
      </c>
      <c r="S129" s="480">
        <v>8</v>
      </c>
    </row>
    <row r="130" spans="1:19" ht="15" customHeight="1">
      <c r="A130" s="128" t="s">
        <v>284</v>
      </c>
      <c r="B130" s="129">
        <v>4</v>
      </c>
      <c r="C130" s="129">
        <v>2</v>
      </c>
      <c r="D130" s="129">
        <v>92</v>
      </c>
      <c r="E130" s="129">
        <v>47</v>
      </c>
      <c r="F130" s="129">
        <v>70</v>
      </c>
      <c r="G130" s="129">
        <v>43</v>
      </c>
      <c r="H130" s="129">
        <v>39</v>
      </c>
      <c r="I130" s="129">
        <v>26</v>
      </c>
      <c r="J130" s="129">
        <v>184</v>
      </c>
      <c r="K130" s="129">
        <v>87</v>
      </c>
      <c r="L130" s="129">
        <f t="shared" si="26"/>
        <v>389</v>
      </c>
      <c r="M130" s="145">
        <f t="shared" si="26"/>
        <v>205</v>
      </c>
      <c r="O130" s="481" t="s">
        <v>284</v>
      </c>
      <c r="P130" s="478">
        <v>20</v>
      </c>
      <c r="Q130" s="478">
        <v>16</v>
      </c>
      <c r="R130" s="478">
        <v>11</v>
      </c>
      <c r="S130" s="480">
        <v>10</v>
      </c>
    </row>
    <row r="131" spans="1:19" ht="15" customHeight="1">
      <c r="A131" s="144" t="s">
        <v>116</v>
      </c>
      <c r="B131" s="129">
        <v>52</v>
      </c>
      <c r="C131" s="129">
        <v>34</v>
      </c>
      <c r="D131" s="129">
        <v>97</v>
      </c>
      <c r="E131" s="129">
        <v>55</v>
      </c>
      <c r="F131" s="129">
        <v>31</v>
      </c>
      <c r="G131" s="129">
        <v>19</v>
      </c>
      <c r="H131" s="129">
        <v>104</v>
      </c>
      <c r="I131" s="129">
        <v>54</v>
      </c>
      <c r="J131" s="129">
        <v>256</v>
      </c>
      <c r="K131" s="129">
        <v>124</v>
      </c>
      <c r="L131" s="129">
        <f t="shared" si="26"/>
        <v>540</v>
      </c>
      <c r="M131" s="145">
        <f t="shared" si="26"/>
        <v>286</v>
      </c>
      <c r="O131" s="481" t="s">
        <v>116</v>
      </c>
      <c r="P131" s="478">
        <v>15</v>
      </c>
      <c r="Q131" s="478">
        <v>37</v>
      </c>
      <c r="R131" s="478">
        <v>38</v>
      </c>
      <c r="S131" s="480">
        <v>11</v>
      </c>
    </row>
    <row r="132" spans="1:19" ht="15" customHeight="1">
      <c r="A132" s="132" t="s">
        <v>31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>
        <f t="shared" si="26"/>
        <v>0</v>
      </c>
      <c r="M132" s="145">
        <f t="shared" si="26"/>
        <v>0</v>
      </c>
      <c r="O132" s="479" t="s">
        <v>31</v>
      </c>
      <c r="P132" s="478"/>
      <c r="Q132" s="478"/>
      <c r="R132" s="478"/>
      <c r="S132" s="480"/>
    </row>
    <row r="133" spans="1:19" ht="15" customHeight="1">
      <c r="A133" s="128" t="s">
        <v>117</v>
      </c>
      <c r="B133" s="47">
        <v>0</v>
      </c>
      <c r="C133" s="47"/>
      <c r="D133" s="47">
        <v>27</v>
      </c>
      <c r="E133" s="47">
        <v>12</v>
      </c>
      <c r="F133" s="47">
        <v>73</v>
      </c>
      <c r="G133" s="47">
        <v>38</v>
      </c>
      <c r="H133" s="47">
        <v>90</v>
      </c>
      <c r="I133" s="47">
        <v>43</v>
      </c>
      <c r="J133" s="47">
        <v>42</v>
      </c>
      <c r="K133" s="47">
        <v>23</v>
      </c>
      <c r="L133" s="129">
        <f t="shared" si="26"/>
        <v>232</v>
      </c>
      <c r="M133" s="145">
        <f t="shared" si="26"/>
        <v>116</v>
      </c>
      <c r="O133" s="481" t="s">
        <v>117</v>
      </c>
      <c r="P133" s="478">
        <v>6</v>
      </c>
      <c r="Q133" s="478">
        <v>6</v>
      </c>
      <c r="R133" s="478">
        <v>5</v>
      </c>
      <c r="S133" s="480">
        <v>2</v>
      </c>
    </row>
    <row r="134" spans="1:19" ht="15" customHeight="1">
      <c r="A134" s="128" t="s">
        <v>118</v>
      </c>
      <c r="B134" s="47">
        <v>0</v>
      </c>
      <c r="C134" s="47"/>
      <c r="D134" s="47">
        <v>362</v>
      </c>
      <c r="E134" s="47">
        <v>191</v>
      </c>
      <c r="F134" s="47">
        <v>463</v>
      </c>
      <c r="G134" s="47">
        <v>249</v>
      </c>
      <c r="H134" s="47">
        <v>357</v>
      </c>
      <c r="I134" s="47">
        <v>174</v>
      </c>
      <c r="J134" s="47">
        <v>698</v>
      </c>
      <c r="K134" s="47">
        <v>358</v>
      </c>
      <c r="L134" s="129">
        <f t="shared" si="26"/>
        <v>1880</v>
      </c>
      <c r="M134" s="145">
        <f t="shared" si="26"/>
        <v>972</v>
      </c>
      <c r="O134" s="481" t="s">
        <v>118</v>
      </c>
      <c r="P134" s="478">
        <v>46</v>
      </c>
      <c r="Q134" s="478">
        <v>43</v>
      </c>
      <c r="R134" s="478">
        <v>51</v>
      </c>
      <c r="S134" s="480">
        <v>20</v>
      </c>
    </row>
    <row r="135" spans="1:19" ht="15" customHeight="1">
      <c r="A135" s="128" t="s">
        <v>305</v>
      </c>
      <c r="B135" s="47">
        <v>0</v>
      </c>
      <c r="C135" s="47"/>
      <c r="D135" s="47">
        <v>0</v>
      </c>
      <c r="E135" s="47"/>
      <c r="F135" s="47">
        <v>66</v>
      </c>
      <c r="G135" s="47">
        <v>42</v>
      </c>
      <c r="H135" s="47">
        <v>66</v>
      </c>
      <c r="I135" s="47">
        <v>33</v>
      </c>
      <c r="J135" s="47">
        <v>103</v>
      </c>
      <c r="K135" s="47">
        <v>61</v>
      </c>
      <c r="L135" s="129">
        <f t="shared" si="26"/>
        <v>235</v>
      </c>
      <c r="M135" s="145">
        <f t="shared" si="26"/>
        <v>136</v>
      </c>
      <c r="O135" s="481" t="s">
        <v>305</v>
      </c>
      <c r="P135" s="478">
        <v>6</v>
      </c>
      <c r="Q135" s="478">
        <v>4</v>
      </c>
      <c r="R135" s="478">
        <v>3</v>
      </c>
      <c r="S135" s="480">
        <v>2</v>
      </c>
    </row>
    <row r="136" spans="1:19" ht="15" customHeight="1">
      <c r="A136" s="132" t="s">
        <v>32</v>
      </c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29">
        <f t="shared" si="26"/>
        <v>0</v>
      </c>
      <c r="M136" s="145">
        <f t="shared" si="26"/>
        <v>0</v>
      </c>
      <c r="O136" s="479" t="s">
        <v>32</v>
      </c>
      <c r="P136" s="478"/>
      <c r="Q136" s="478"/>
      <c r="R136" s="478"/>
      <c r="S136" s="480"/>
    </row>
    <row r="137" spans="1:19" ht="15" customHeight="1">
      <c r="A137" s="128" t="s">
        <v>306</v>
      </c>
      <c r="B137" s="47">
        <v>14</v>
      </c>
      <c r="C137" s="47">
        <v>12</v>
      </c>
      <c r="D137" s="47">
        <v>101</v>
      </c>
      <c r="E137" s="47">
        <v>48</v>
      </c>
      <c r="F137" s="47">
        <v>212</v>
      </c>
      <c r="G137" s="47">
        <v>109</v>
      </c>
      <c r="H137" s="47">
        <v>405</v>
      </c>
      <c r="I137" s="47">
        <v>212</v>
      </c>
      <c r="J137" s="47">
        <v>583</v>
      </c>
      <c r="K137" s="47">
        <v>295</v>
      </c>
      <c r="L137" s="129">
        <f t="shared" si="26"/>
        <v>1315</v>
      </c>
      <c r="M137" s="145">
        <f t="shared" si="26"/>
        <v>676</v>
      </c>
      <c r="O137" s="481" t="s">
        <v>306</v>
      </c>
      <c r="P137" s="478">
        <v>62</v>
      </c>
      <c r="Q137" s="478">
        <v>55</v>
      </c>
      <c r="R137" s="478">
        <v>47</v>
      </c>
      <c r="S137" s="480">
        <v>30</v>
      </c>
    </row>
    <row r="138" spans="1:19" ht="15" customHeight="1">
      <c r="A138" s="128" t="s">
        <v>121</v>
      </c>
      <c r="B138" s="47">
        <v>0</v>
      </c>
      <c r="C138" s="47"/>
      <c r="D138" s="47">
        <v>169</v>
      </c>
      <c r="E138" s="47">
        <v>90</v>
      </c>
      <c r="F138" s="47">
        <v>174</v>
      </c>
      <c r="G138" s="47">
        <v>96</v>
      </c>
      <c r="H138" s="47">
        <v>252</v>
      </c>
      <c r="I138" s="47">
        <v>124</v>
      </c>
      <c r="J138" s="47">
        <v>639</v>
      </c>
      <c r="K138" s="47">
        <v>317</v>
      </c>
      <c r="L138" s="129">
        <f t="shared" si="26"/>
        <v>1234</v>
      </c>
      <c r="M138" s="145">
        <f t="shared" si="26"/>
        <v>627</v>
      </c>
      <c r="O138" s="481" t="s">
        <v>121</v>
      </c>
      <c r="P138" s="478">
        <v>64</v>
      </c>
      <c r="Q138" s="478">
        <v>51</v>
      </c>
      <c r="R138" s="478">
        <v>44</v>
      </c>
      <c r="S138" s="480">
        <v>33</v>
      </c>
    </row>
    <row r="139" spans="1:19" ht="15" customHeight="1">
      <c r="A139" s="128" t="s">
        <v>122</v>
      </c>
      <c r="B139" s="129">
        <v>0</v>
      </c>
      <c r="C139" s="129"/>
      <c r="D139" s="129">
        <v>39</v>
      </c>
      <c r="E139" s="129">
        <v>20</v>
      </c>
      <c r="F139" s="129">
        <v>63</v>
      </c>
      <c r="G139" s="129">
        <v>30</v>
      </c>
      <c r="H139" s="129">
        <v>159</v>
      </c>
      <c r="I139" s="129">
        <v>92</v>
      </c>
      <c r="J139" s="129">
        <v>426</v>
      </c>
      <c r="K139" s="129">
        <v>201</v>
      </c>
      <c r="L139" s="129">
        <f t="shared" si="26"/>
        <v>687</v>
      </c>
      <c r="M139" s="145">
        <f t="shared" si="26"/>
        <v>343</v>
      </c>
      <c r="O139" s="481" t="s">
        <v>122</v>
      </c>
      <c r="P139" s="478">
        <v>38</v>
      </c>
      <c r="Q139" s="478">
        <v>32</v>
      </c>
      <c r="R139" s="478">
        <v>38</v>
      </c>
      <c r="S139" s="480">
        <v>21</v>
      </c>
    </row>
    <row r="140" spans="1:19" ht="15" customHeight="1">
      <c r="A140" s="132" t="s">
        <v>33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45"/>
      <c r="O140" s="479" t="s">
        <v>33</v>
      </c>
      <c r="P140" s="478"/>
      <c r="Q140" s="478"/>
      <c r="R140" s="478"/>
      <c r="S140" s="480"/>
    </row>
    <row r="141" spans="1:19" ht="15" customHeight="1">
      <c r="A141" s="128" t="s">
        <v>196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129">
        <f t="shared" ref="L141:M145" si="27">+B141+D141+F141+H141+J141</f>
        <v>0</v>
      </c>
      <c r="M141" s="145">
        <f t="shared" si="27"/>
        <v>0</v>
      </c>
      <c r="O141" s="481" t="s">
        <v>196</v>
      </c>
      <c r="P141" s="478"/>
      <c r="Q141" s="478"/>
      <c r="R141" s="478"/>
      <c r="S141" s="480"/>
    </row>
    <row r="142" spans="1:19" ht="15" customHeight="1">
      <c r="A142" s="128" t="s">
        <v>123</v>
      </c>
      <c r="B142" s="47"/>
      <c r="C142" s="47"/>
      <c r="D142" s="47"/>
      <c r="E142" s="47"/>
      <c r="F142" s="47"/>
      <c r="G142" s="47"/>
      <c r="H142" s="47">
        <v>54</v>
      </c>
      <c r="I142" s="47">
        <v>20</v>
      </c>
      <c r="J142" s="47">
        <v>66</v>
      </c>
      <c r="K142" s="47">
        <v>36</v>
      </c>
      <c r="L142" s="129">
        <f t="shared" si="27"/>
        <v>120</v>
      </c>
      <c r="M142" s="145">
        <f t="shared" si="27"/>
        <v>56</v>
      </c>
      <c r="O142" s="481" t="s">
        <v>123</v>
      </c>
      <c r="P142" s="478">
        <v>4</v>
      </c>
      <c r="Q142" s="478">
        <v>2</v>
      </c>
      <c r="R142" s="478">
        <v>4</v>
      </c>
      <c r="S142" s="480">
        <v>1</v>
      </c>
    </row>
    <row r="143" spans="1:19" ht="15" customHeight="1">
      <c r="A143" s="128" t="s">
        <v>124</v>
      </c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129">
        <f t="shared" si="27"/>
        <v>0</v>
      </c>
      <c r="M143" s="145">
        <f t="shared" si="27"/>
        <v>0</v>
      </c>
      <c r="O143" s="481" t="s">
        <v>124</v>
      </c>
      <c r="P143" s="478"/>
      <c r="Q143" s="478"/>
      <c r="R143" s="478"/>
      <c r="S143" s="480"/>
    </row>
    <row r="144" spans="1:19" ht="15" customHeight="1">
      <c r="A144" s="135" t="s">
        <v>307</v>
      </c>
      <c r="B144" s="47"/>
      <c r="C144" s="47"/>
      <c r="D144" s="47"/>
      <c r="E144" s="47"/>
      <c r="F144" s="47"/>
      <c r="G144" s="47"/>
      <c r="H144" s="47">
        <v>42</v>
      </c>
      <c r="I144" s="47">
        <v>15</v>
      </c>
      <c r="J144" s="47">
        <f>74+93+6+1</f>
        <v>174</v>
      </c>
      <c r="K144" s="47">
        <f>93+1</f>
        <v>94</v>
      </c>
      <c r="L144" s="129">
        <f t="shared" si="27"/>
        <v>216</v>
      </c>
      <c r="M144" s="145">
        <f t="shared" si="27"/>
        <v>109</v>
      </c>
      <c r="O144" s="481" t="s">
        <v>307</v>
      </c>
      <c r="P144" s="478">
        <v>4</v>
      </c>
      <c r="Q144" s="478">
        <v>3</v>
      </c>
      <c r="R144" s="478">
        <v>4</v>
      </c>
      <c r="S144" s="480">
        <v>2</v>
      </c>
    </row>
    <row r="145" spans="1:19" ht="15" customHeight="1" thickBot="1">
      <c r="A145" s="136" t="s">
        <v>308</v>
      </c>
      <c r="B145" s="146"/>
      <c r="C145" s="146"/>
      <c r="D145" s="146"/>
      <c r="E145" s="146"/>
      <c r="F145" s="146"/>
      <c r="G145" s="146"/>
      <c r="H145" s="146">
        <v>50</v>
      </c>
      <c r="I145" s="146">
        <v>23</v>
      </c>
      <c r="J145" s="146">
        <v>49</v>
      </c>
      <c r="K145" s="146">
        <v>21</v>
      </c>
      <c r="L145" s="137">
        <f t="shared" si="27"/>
        <v>99</v>
      </c>
      <c r="M145" s="375">
        <f t="shared" si="27"/>
        <v>44</v>
      </c>
      <c r="O145" s="136" t="s">
        <v>308</v>
      </c>
      <c r="P145" s="482">
        <v>2</v>
      </c>
      <c r="Q145" s="482">
        <v>2</v>
      </c>
      <c r="R145" s="482">
        <v>2</v>
      </c>
      <c r="S145" s="483">
        <v>1</v>
      </c>
    </row>
    <row r="146" spans="1:19" ht="13.5" customHeight="1">
      <c r="A146" s="672" t="s">
        <v>332</v>
      </c>
      <c r="B146" s="672"/>
      <c r="C146" s="672"/>
      <c r="D146" s="672"/>
      <c r="E146" s="672"/>
      <c r="F146" s="672"/>
      <c r="G146" s="672"/>
      <c r="H146" s="672"/>
      <c r="I146" s="672"/>
      <c r="J146" s="672"/>
      <c r="K146" s="672"/>
      <c r="L146" s="672"/>
      <c r="M146" s="672"/>
      <c r="O146" s="672" t="s">
        <v>480</v>
      </c>
      <c r="P146" s="672"/>
      <c r="Q146" s="672"/>
      <c r="R146" s="672"/>
      <c r="S146" s="672"/>
    </row>
    <row r="147" spans="1:19" ht="12.75" customHeight="1" thickBot="1">
      <c r="A147" s="665" t="s">
        <v>3</v>
      </c>
      <c r="B147" s="665"/>
      <c r="C147" s="665"/>
      <c r="D147" s="665"/>
      <c r="E147" s="665"/>
      <c r="F147" s="665"/>
      <c r="G147" s="665"/>
      <c r="H147" s="665"/>
      <c r="I147" s="665"/>
      <c r="J147" s="665"/>
      <c r="K147" s="665"/>
      <c r="L147" s="665"/>
      <c r="M147" s="665"/>
      <c r="O147" s="672" t="s">
        <v>3</v>
      </c>
      <c r="P147" s="672"/>
      <c r="Q147" s="672"/>
      <c r="R147" s="672"/>
      <c r="S147" s="672"/>
    </row>
    <row r="148" spans="1:19" ht="15.75" customHeight="1">
      <c r="A148" s="676" t="s">
        <v>40</v>
      </c>
      <c r="B148" s="678" t="s">
        <v>222</v>
      </c>
      <c r="C148" s="678"/>
      <c r="D148" s="678" t="s">
        <v>223</v>
      </c>
      <c r="E148" s="678"/>
      <c r="F148" s="678" t="s">
        <v>224</v>
      </c>
      <c r="G148" s="678"/>
      <c r="H148" s="678" t="s">
        <v>225</v>
      </c>
      <c r="I148" s="678"/>
      <c r="J148" s="678" t="s">
        <v>226</v>
      </c>
      <c r="K148" s="685"/>
      <c r="L148" s="686" t="s">
        <v>9</v>
      </c>
      <c r="M148" s="687"/>
      <c r="O148" s="772" t="s">
        <v>40</v>
      </c>
      <c r="P148" s="774" t="s">
        <v>219</v>
      </c>
      <c r="Q148" s="661" t="s">
        <v>476</v>
      </c>
      <c r="R148" s="661" t="s">
        <v>324</v>
      </c>
      <c r="S148" s="701" t="s">
        <v>325</v>
      </c>
    </row>
    <row r="149" spans="1:19" ht="33.75" customHeight="1">
      <c r="A149" s="677"/>
      <c r="B149" s="60" t="s">
        <v>14</v>
      </c>
      <c r="C149" s="60" t="s">
        <v>15</v>
      </c>
      <c r="D149" s="60" t="s">
        <v>14</v>
      </c>
      <c r="E149" s="60" t="s">
        <v>15</v>
      </c>
      <c r="F149" s="60" t="s">
        <v>14</v>
      </c>
      <c r="G149" s="60" t="s">
        <v>15</v>
      </c>
      <c r="H149" s="60" t="s">
        <v>14</v>
      </c>
      <c r="I149" s="60" t="s">
        <v>15</v>
      </c>
      <c r="J149" s="60" t="s">
        <v>14</v>
      </c>
      <c r="K149" s="61" t="s">
        <v>15</v>
      </c>
      <c r="L149" s="392" t="s">
        <v>14</v>
      </c>
      <c r="M149" s="393" t="s">
        <v>15</v>
      </c>
      <c r="O149" s="773"/>
      <c r="P149" s="775"/>
      <c r="Q149" s="662"/>
      <c r="R149" s="662"/>
      <c r="S149" s="702"/>
    </row>
    <row r="150" spans="1:19">
      <c r="A150" s="147" t="s">
        <v>34</v>
      </c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77"/>
      <c r="M150" s="127"/>
      <c r="O150" s="181" t="s">
        <v>34</v>
      </c>
      <c r="P150" s="45"/>
      <c r="Q150" s="45"/>
      <c r="R150" s="45"/>
      <c r="S150" s="153"/>
    </row>
    <row r="151" spans="1:19">
      <c r="A151" s="148" t="s">
        <v>127</v>
      </c>
      <c r="B151" s="129">
        <v>0</v>
      </c>
      <c r="C151" s="149"/>
      <c r="D151" s="129">
        <v>329</v>
      </c>
      <c r="E151" s="129">
        <v>162</v>
      </c>
      <c r="F151" s="129">
        <v>52</v>
      </c>
      <c r="G151" s="129">
        <v>28</v>
      </c>
      <c r="H151" s="129">
        <v>13</v>
      </c>
      <c r="I151" s="129">
        <v>7</v>
      </c>
      <c r="J151" s="129">
        <v>272</v>
      </c>
      <c r="K151" s="129">
        <v>134</v>
      </c>
      <c r="L151" s="129">
        <f t="shared" ref="L151:M183" si="28">+B151+D151+F151+H151+J151</f>
        <v>666</v>
      </c>
      <c r="M151" s="145">
        <f t="shared" si="28"/>
        <v>331</v>
      </c>
      <c r="O151" s="148" t="s">
        <v>127</v>
      </c>
      <c r="P151" s="47">
        <v>19</v>
      </c>
      <c r="Q151" s="47">
        <v>17</v>
      </c>
      <c r="R151" s="47">
        <v>22</v>
      </c>
      <c r="S151" s="154">
        <v>9</v>
      </c>
    </row>
    <row r="152" spans="1:19">
      <c r="A152" s="148" t="s">
        <v>288</v>
      </c>
      <c r="B152" s="129">
        <v>0</v>
      </c>
      <c r="C152" s="149"/>
      <c r="D152" s="129">
        <v>67</v>
      </c>
      <c r="E152" s="129">
        <v>34</v>
      </c>
      <c r="F152" s="129">
        <v>18</v>
      </c>
      <c r="G152" s="129">
        <v>9</v>
      </c>
      <c r="H152" s="129">
        <v>278</v>
      </c>
      <c r="I152" s="129">
        <v>129</v>
      </c>
      <c r="J152" s="129">
        <v>486</v>
      </c>
      <c r="K152" s="129">
        <v>265</v>
      </c>
      <c r="L152" s="129">
        <f t="shared" si="28"/>
        <v>849</v>
      </c>
      <c r="M152" s="145">
        <f t="shared" si="28"/>
        <v>437</v>
      </c>
      <c r="O152" s="148" t="s">
        <v>288</v>
      </c>
      <c r="P152" s="47">
        <v>34</v>
      </c>
      <c r="Q152" s="47">
        <v>23</v>
      </c>
      <c r="R152" s="47">
        <v>16</v>
      </c>
      <c r="S152" s="154">
        <v>15</v>
      </c>
    </row>
    <row r="153" spans="1:19">
      <c r="A153" s="148" t="s">
        <v>129</v>
      </c>
      <c r="B153" s="129">
        <v>0</v>
      </c>
      <c r="C153" s="149"/>
      <c r="D153" s="129">
        <v>0</v>
      </c>
      <c r="E153" s="129"/>
      <c r="F153" s="129">
        <v>22</v>
      </c>
      <c r="G153" s="129">
        <v>10</v>
      </c>
      <c r="H153" s="129">
        <v>56</v>
      </c>
      <c r="I153" s="129">
        <v>32</v>
      </c>
      <c r="J153" s="129">
        <v>84</v>
      </c>
      <c r="K153" s="129">
        <v>43</v>
      </c>
      <c r="L153" s="129">
        <f t="shared" si="28"/>
        <v>162</v>
      </c>
      <c r="M153" s="145">
        <f t="shared" si="28"/>
        <v>85</v>
      </c>
      <c r="O153" s="148" t="s">
        <v>129</v>
      </c>
      <c r="P153" s="47">
        <v>4</v>
      </c>
      <c r="Q153" s="47">
        <v>4</v>
      </c>
      <c r="R153" s="47">
        <v>6</v>
      </c>
      <c r="S153" s="154">
        <v>2</v>
      </c>
    </row>
    <row r="154" spans="1:19">
      <c r="A154" s="148" t="s">
        <v>290</v>
      </c>
      <c r="B154" s="129">
        <v>6</v>
      </c>
      <c r="C154" s="149">
        <v>4</v>
      </c>
      <c r="D154" s="129">
        <v>0</v>
      </c>
      <c r="E154" s="129"/>
      <c r="F154" s="129">
        <v>117</v>
      </c>
      <c r="G154" s="129">
        <v>60</v>
      </c>
      <c r="H154" s="129">
        <v>260</v>
      </c>
      <c r="I154" s="129">
        <v>138</v>
      </c>
      <c r="J154" s="129">
        <v>338</v>
      </c>
      <c r="K154" s="129">
        <v>175</v>
      </c>
      <c r="L154" s="129">
        <f t="shared" si="28"/>
        <v>721</v>
      </c>
      <c r="M154" s="145">
        <f t="shared" si="28"/>
        <v>377</v>
      </c>
      <c r="O154" s="148" t="s">
        <v>290</v>
      </c>
      <c r="P154" s="47">
        <v>20</v>
      </c>
      <c r="Q154" s="47">
        <v>25</v>
      </c>
      <c r="R154" s="47">
        <v>15</v>
      </c>
      <c r="S154" s="154">
        <v>9</v>
      </c>
    </row>
    <row r="155" spans="1:19">
      <c r="A155" s="148" t="s">
        <v>131</v>
      </c>
      <c r="B155" s="129">
        <v>9</v>
      </c>
      <c r="C155" s="149">
        <v>5</v>
      </c>
      <c r="D155" s="129">
        <v>173</v>
      </c>
      <c r="E155" s="129">
        <v>99</v>
      </c>
      <c r="F155" s="129">
        <v>260</v>
      </c>
      <c r="G155" s="129">
        <v>140</v>
      </c>
      <c r="H155" s="129">
        <v>536</v>
      </c>
      <c r="I155" s="129">
        <v>275</v>
      </c>
      <c r="J155" s="129">
        <v>639</v>
      </c>
      <c r="K155" s="129">
        <v>301</v>
      </c>
      <c r="L155" s="129">
        <f t="shared" si="28"/>
        <v>1617</v>
      </c>
      <c r="M155" s="145">
        <f t="shared" si="28"/>
        <v>820</v>
      </c>
      <c r="O155" s="148" t="s">
        <v>131</v>
      </c>
      <c r="P155" s="47">
        <v>87</v>
      </c>
      <c r="Q155" s="47">
        <v>78</v>
      </c>
      <c r="R155" s="47">
        <v>59</v>
      </c>
      <c r="S155" s="154">
        <v>33</v>
      </c>
    </row>
    <row r="156" spans="1:19">
      <c r="A156" s="151" t="s">
        <v>35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>
        <f t="shared" si="28"/>
        <v>0</v>
      </c>
      <c r="M156" s="145">
        <f t="shared" si="28"/>
        <v>0</v>
      </c>
      <c r="O156" s="151" t="s">
        <v>35</v>
      </c>
      <c r="P156" s="47"/>
      <c r="Q156" s="47"/>
      <c r="R156" s="47"/>
      <c r="S156" s="154"/>
    </row>
    <row r="157" spans="1:19">
      <c r="A157" s="148" t="s">
        <v>132</v>
      </c>
      <c r="B157" s="149">
        <v>0</v>
      </c>
      <c r="C157" s="149"/>
      <c r="D157" s="149">
        <v>86</v>
      </c>
      <c r="E157" s="149">
        <v>45</v>
      </c>
      <c r="F157" s="149">
        <v>487</v>
      </c>
      <c r="G157" s="149">
        <v>261</v>
      </c>
      <c r="H157" s="149">
        <v>544</v>
      </c>
      <c r="I157" s="149">
        <v>279</v>
      </c>
      <c r="J157" s="149">
        <v>813</v>
      </c>
      <c r="K157" s="149">
        <v>424</v>
      </c>
      <c r="L157" s="129">
        <f t="shared" si="28"/>
        <v>1930</v>
      </c>
      <c r="M157" s="145">
        <f t="shared" si="28"/>
        <v>1009</v>
      </c>
      <c r="O157" s="148" t="s">
        <v>132</v>
      </c>
      <c r="P157" s="47">
        <v>112</v>
      </c>
      <c r="Q157" s="47">
        <v>67</v>
      </c>
      <c r="R157" s="47">
        <v>60</v>
      </c>
      <c r="S157" s="154">
        <v>45</v>
      </c>
    </row>
    <row r="158" spans="1:19">
      <c r="A158" s="148" t="s">
        <v>133</v>
      </c>
      <c r="B158" s="149">
        <v>0</v>
      </c>
      <c r="C158" s="149"/>
      <c r="D158" s="149">
        <v>68</v>
      </c>
      <c r="E158" s="149">
        <v>36</v>
      </c>
      <c r="F158" s="149">
        <v>448</v>
      </c>
      <c r="G158" s="149">
        <v>225</v>
      </c>
      <c r="H158" s="149">
        <v>524</v>
      </c>
      <c r="I158" s="149">
        <v>279</v>
      </c>
      <c r="J158" s="149">
        <v>523</v>
      </c>
      <c r="K158" s="149">
        <v>261</v>
      </c>
      <c r="L158" s="129">
        <f t="shared" si="28"/>
        <v>1563</v>
      </c>
      <c r="M158" s="145">
        <f t="shared" si="28"/>
        <v>801</v>
      </c>
      <c r="O158" s="148" t="s">
        <v>133</v>
      </c>
      <c r="P158" s="47">
        <v>67</v>
      </c>
      <c r="Q158" s="47">
        <v>15</v>
      </c>
      <c r="R158" s="47">
        <v>44</v>
      </c>
      <c r="S158" s="154">
        <v>65</v>
      </c>
    </row>
    <row r="159" spans="1:19">
      <c r="A159" s="148" t="s">
        <v>134</v>
      </c>
      <c r="B159" s="149">
        <v>17</v>
      </c>
      <c r="C159" s="149">
        <v>12</v>
      </c>
      <c r="D159" s="149">
        <v>113</v>
      </c>
      <c r="E159" s="149">
        <v>61</v>
      </c>
      <c r="F159" s="149">
        <v>958</v>
      </c>
      <c r="G159" s="149">
        <v>497</v>
      </c>
      <c r="H159" s="149">
        <v>1021</v>
      </c>
      <c r="I159" s="149">
        <v>499</v>
      </c>
      <c r="J159" s="149">
        <v>1240</v>
      </c>
      <c r="K159" s="149">
        <v>631</v>
      </c>
      <c r="L159" s="129">
        <f t="shared" si="28"/>
        <v>3349</v>
      </c>
      <c r="M159" s="145">
        <f t="shared" si="28"/>
        <v>1700</v>
      </c>
      <c r="O159" s="148" t="s">
        <v>134</v>
      </c>
      <c r="P159" s="47">
        <v>190</v>
      </c>
      <c r="Q159" s="47">
        <v>80</v>
      </c>
      <c r="R159" s="47">
        <v>104</v>
      </c>
      <c r="S159" s="154">
        <v>77</v>
      </c>
    </row>
    <row r="160" spans="1:19">
      <c r="A160" s="148" t="s">
        <v>310</v>
      </c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29">
        <f t="shared" si="28"/>
        <v>0</v>
      </c>
      <c r="M160" s="145">
        <f t="shared" si="28"/>
        <v>0</v>
      </c>
      <c r="O160" s="148" t="s">
        <v>310</v>
      </c>
      <c r="P160" s="47">
        <v>60</v>
      </c>
      <c r="Q160" s="47">
        <v>16</v>
      </c>
      <c r="R160" s="47">
        <v>48</v>
      </c>
      <c r="S160" s="154">
        <v>39</v>
      </c>
    </row>
    <row r="161" spans="1:19">
      <c r="A161" s="151" t="s">
        <v>36</v>
      </c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29">
        <f t="shared" si="28"/>
        <v>0</v>
      </c>
      <c r="M161" s="145">
        <f t="shared" si="28"/>
        <v>0</v>
      </c>
      <c r="O161" s="151" t="s">
        <v>36</v>
      </c>
      <c r="P161" s="47"/>
      <c r="Q161" s="47"/>
      <c r="R161" s="47"/>
      <c r="S161" s="154"/>
    </row>
    <row r="162" spans="1:19">
      <c r="A162" s="148" t="s">
        <v>136</v>
      </c>
      <c r="B162" s="149">
        <v>0</v>
      </c>
      <c r="C162" s="149"/>
      <c r="D162" s="149">
        <v>51</v>
      </c>
      <c r="E162" s="149">
        <v>26</v>
      </c>
      <c r="F162" s="149">
        <v>54</v>
      </c>
      <c r="G162" s="149">
        <v>23</v>
      </c>
      <c r="H162" s="149">
        <v>72</v>
      </c>
      <c r="I162" s="149">
        <v>39</v>
      </c>
      <c r="J162" s="149">
        <v>132</v>
      </c>
      <c r="K162" s="149">
        <v>73</v>
      </c>
      <c r="L162" s="129">
        <f t="shared" si="28"/>
        <v>309</v>
      </c>
      <c r="M162" s="145">
        <f t="shared" si="28"/>
        <v>161</v>
      </c>
      <c r="O162" s="148" t="s">
        <v>136</v>
      </c>
      <c r="P162" s="47">
        <v>16</v>
      </c>
      <c r="Q162" s="47">
        <v>13</v>
      </c>
      <c r="R162" s="47">
        <v>10</v>
      </c>
      <c r="S162" s="154">
        <v>10</v>
      </c>
    </row>
    <row r="163" spans="1:19">
      <c r="A163" s="148" t="s">
        <v>137</v>
      </c>
      <c r="B163" s="149">
        <v>2</v>
      </c>
      <c r="C163" s="149">
        <v>1</v>
      </c>
      <c r="D163" s="149">
        <v>155</v>
      </c>
      <c r="E163" s="149">
        <v>74</v>
      </c>
      <c r="F163" s="149">
        <v>161</v>
      </c>
      <c r="G163" s="149">
        <v>85</v>
      </c>
      <c r="H163" s="149">
        <v>318</v>
      </c>
      <c r="I163" s="149">
        <v>140</v>
      </c>
      <c r="J163" s="149">
        <v>402</v>
      </c>
      <c r="K163" s="149">
        <v>203</v>
      </c>
      <c r="L163" s="129">
        <f t="shared" si="28"/>
        <v>1038</v>
      </c>
      <c r="M163" s="145">
        <f t="shared" si="28"/>
        <v>503</v>
      </c>
      <c r="O163" s="148" t="s">
        <v>137</v>
      </c>
      <c r="P163" s="47">
        <v>47</v>
      </c>
      <c r="Q163" s="47">
        <v>35</v>
      </c>
      <c r="R163" s="47">
        <v>32</v>
      </c>
      <c r="S163" s="154">
        <v>19</v>
      </c>
    </row>
    <row r="164" spans="1:19">
      <c r="A164" s="148" t="s">
        <v>311</v>
      </c>
      <c r="B164" s="149"/>
      <c r="C164" s="149"/>
      <c r="D164" s="149"/>
      <c r="E164" s="149"/>
      <c r="F164" s="149">
        <v>23</v>
      </c>
      <c r="G164" s="149">
        <v>12</v>
      </c>
      <c r="H164" s="149">
        <v>49</v>
      </c>
      <c r="I164" s="149">
        <v>34</v>
      </c>
      <c r="J164" s="149">
        <v>18</v>
      </c>
      <c r="K164" s="149">
        <v>9</v>
      </c>
      <c r="L164" s="129">
        <f t="shared" si="28"/>
        <v>90</v>
      </c>
      <c r="M164" s="145">
        <f t="shared" si="28"/>
        <v>55</v>
      </c>
      <c r="O164" s="148" t="s">
        <v>311</v>
      </c>
      <c r="P164" s="47">
        <v>5</v>
      </c>
      <c r="Q164" s="47">
        <v>4</v>
      </c>
      <c r="R164" s="47">
        <v>3</v>
      </c>
      <c r="S164" s="154">
        <v>2</v>
      </c>
    </row>
    <row r="165" spans="1:19">
      <c r="A165" s="148" t="s">
        <v>313</v>
      </c>
      <c r="B165" s="149">
        <v>0</v>
      </c>
      <c r="C165" s="149"/>
      <c r="D165" s="149">
        <v>79</v>
      </c>
      <c r="E165" s="149">
        <v>40</v>
      </c>
      <c r="F165" s="149">
        <v>79</v>
      </c>
      <c r="G165" s="149">
        <v>36</v>
      </c>
      <c r="H165" s="149">
        <v>126</v>
      </c>
      <c r="I165" s="149">
        <v>73</v>
      </c>
      <c r="J165" s="149">
        <v>230</v>
      </c>
      <c r="K165" s="149">
        <v>112</v>
      </c>
      <c r="L165" s="129">
        <f t="shared" si="28"/>
        <v>514</v>
      </c>
      <c r="M165" s="145">
        <f t="shared" si="28"/>
        <v>261</v>
      </c>
      <c r="O165" s="148" t="s">
        <v>313</v>
      </c>
      <c r="P165" s="47">
        <v>17</v>
      </c>
      <c r="Q165" s="47">
        <v>14</v>
      </c>
      <c r="R165" s="47">
        <v>12</v>
      </c>
      <c r="S165" s="154">
        <v>11</v>
      </c>
    </row>
    <row r="166" spans="1:19">
      <c r="A166" s="148" t="s">
        <v>291</v>
      </c>
      <c r="B166" s="129">
        <v>9</v>
      </c>
      <c r="C166" s="129">
        <v>4</v>
      </c>
      <c r="D166" s="129">
        <v>51</v>
      </c>
      <c r="E166" s="129">
        <v>27</v>
      </c>
      <c r="F166" s="129">
        <v>85</v>
      </c>
      <c r="G166" s="129">
        <v>31</v>
      </c>
      <c r="H166" s="129">
        <v>132</v>
      </c>
      <c r="I166" s="129">
        <v>72</v>
      </c>
      <c r="J166" s="129">
        <v>375</v>
      </c>
      <c r="K166" s="129">
        <v>194</v>
      </c>
      <c r="L166" s="129">
        <f t="shared" si="28"/>
        <v>652</v>
      </c>
      <c r="M166" s="145">
        <f t="shared" si="28"/>
        <v>328</v>
      </c>
      <c r="O166" s="148" t="s">
        <v>291</v>
      </c>
      <c r="P166" s="47">
        <v>19</v>
      </c>
      <c r="Q166" s="47">
        <v>18</v>
      </c>
      <c r="R166" s="47">
        <v>16</v>
      </c>
      <c r="S166" s="154">
        <v>10</v>
      </c>
    </row>
    <row r="167" spans="1:19">
      <c r="A167" s="148" t="s">
        <v>141</v>
      </c>
      <c r="B167" s="149">
        <v>33</v>
      </c>
      <c r="C167" s="149">
        <v>22</v>
      </c>
      <c r="D167" s="149">
        <v>23</v>
      </c>
      <c r="E167" s="149">
        <v>10</v>
      </c>
      <c r="F167" s="149">
        <v>156</v>
      </c>
      <c r="G167" s="149">
        <v>81</v>
      </c>
      <c r="H167" s="149">
        <v>317</v>
      </c>
      <c r="I167" s="149">
        <v>166</v>
      </c>
      <c r="J167" s="149">
        <v>303</v>
      </c>
      <c r="K167" s="149">
        <v>148</v>
      </c>
      <c r="L167" s="129">
        <f t="shared" si="28"/>
        <v>832</v>
      </c>
      <c r="M167" s="145">
        <f t="shared" si="28"/>
        <v>427</v>
      </c>
      <c r="O167" s="148" t="s">
        <v>141</v>
      </c>
      <c r="P167" s="47">
        <v>23</v>
      </c>
      <c r="Q167" s="47">
        <v>23</v>
      </c>
      <c r="R167" s="47">
        <v>22</v>
      </c>
      <c r="S167" s="154">
        <v>10</v>
      </c>
    </row>
    <row r="168" spans="1:19">
      <c r="A168" s="148" t="s">
        <v>142</v>
      </c>
      <c r="B168" s="149">
        <v>0</v>
      </c>
      <c r="C168" s="149"/>
      <c r="D168" s="149">
        <v>63</v>
      </c>
      <c r="E168" s="149">
        <v>37</v>
      </c>
      <c r="F168" s="149">
        <v>51</v>
      </c>
      <c r="G168" s="149">
        <v>30</v>
      </c>
      <c r="H168" s="149">
        <v>181</v>
      </c>
      <c r="I168" s="149">
        <v>90</v>
      </c>
      <c r="J168" s="149">
        <v>221</v>
      </c>
      <c r="K168" s="149">
        <v>116</v>
      </c>
      <c r="L168" s="129">
        <f t="shared" si="28"/>
        <v>516</v>
      </c>
      <c r="M168" s="145">
        <f t="shared" si="28"/>
        <v>273</v>
      </c>
      <c r="O168" s="148" t="s">
        <v>142</v>
      </c>
      <c r="P168" s="47">
        <v>15</v>
      </c>
      <c r="Q168" s="47">
        <v>15</v>
      </c>
      <c r="R168" s="47">
        <v>14</v>
      </c>
      <c r="S168" s="154">
        <v>7</v>
      </c>
    </row>
    <row r="169" spans="1:19">
      <c r="A169" s="151" t="s">
        <v>37</v>
      </c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29">
        <f t="shared" si="28"/>
        <v>0</v>
      </c>
      <c r="M169" s="145">
        <f t="shared" si="28"/>
        <v>0</v>
      </c>
      <c r="O169" s="151" t="s">
        <v>37</v>
      </c>
      <c r="P169" s="47"/>
      <c r="Q169" s="47"/>
      <c r="R169" s="47"/>
      <c r="S169" s="154"/>
    </row>
    <row r="170" spans="1:19">
      <c r="A170" s="148" t="s">
        <v>143</v>
      </c>
      <c r="B170" s="129">
        <v>0</v>
      </c>
      <c r="C170" s="129"/>
      <c r="D170" s="129">
        <v>211</v>
      </c>
      <c r="E170" s="129">
        <v>117</v>
      </c>
      <c r="F170" s="129">
        <v>198</v>
      </c>
      <c r="G170" s="129">
        <v>99</v>
      </c>
      <c r="H170" s="129">
        <v>264</v>
      </c>
      <c r="I170" s="129">
        <v>123</v>
      </c>
      <c r="J170" s="129">
        <v>536</v>
      </c>
      <c r="K170" s="129">
        <v>254</v>
      </c>
      <c r="L170" s="129">
        <f t="shared" si="28"/>
        <v>1209</v>
      </c>
      <c r="M170" s="145">
        <f t="shared" si="28"/>
        <v>593</v>
      </c>
      <c r="O170" s="148" t="s">
        <v>143</v>
      </c>
      <c r="P170" s="47">
        <v>63</v>
      </c>
      <c r="Q170" s="47">
        <v>52</v>
      </c>
      <c r="R170" s="47">
        <v>62</v>
      </c>
      <c r="S170" s="154">
        <v>27</v>
      </c>
    </row>
    <row r="171" spans="1:19">
      <c r="A171" s="148" t="s">
        <v>144</v>
      </c>
      <c r="B171" s="129">
        <v>0</v>
      </c>
      <c r="C171" s="129"/>
      <c r="D171" s="129">
        <v>176</v>
      </c>
      <c r="E171" s="129">
        <v>93</v>
      </c>
      <c r="F171" s="129">
        <v>72</v>
      </c>
      <c r="G171" s="129">
        <v>36</v>
      </c>
      <c r="H171" s="129">
        <v>95</v>
      </c>
      <c r="I171" s="129">
        <v>45</v>
      </c>
      <c r="J171" s="129">
        <v>275</v>
      </c>
      <c r="K171" s="129">
        <v>114</v>
      </c>
      <c r="L171" s="129">
        <f t="shared" si="28"/>
        <v>618</v>
      </c>
      <c r="M171" s="145">
        <f t="shared" si="28"/>
        <v>288</v>
      </c>
      <c r="O171" s="148" t="s">
        <v>144</v>
      </c>
      <c r="P171" s="47">
        <v>29</v>
      </c>
      <c r="Q171" s="47">
        <v>21</v>
      </c>
      <c r="R171" s="47">
        <v>23</v>
      </c>
      <c r="S171" s="154">
        <v>15</v>
      </c>
    </row>
    <row r="172" spans="1:19">
      <c r="A172" s="148" t="s">
        <v>145</v>
      </c>
      <c r="B172" s="129">
        <v>7</v>
      </c>
      <c r="C172" s="129">
        <v>5</v>
      </c>
      <c r="D172" s="129">
        <v>374</v>
      </c>
      <c r="E172" s="129">
        <v>184</v>
      </c>
      <c r="F172" s="129">
        <v>535</v>
      </c>
      <c r="G172" s="129">
        <v>276</v>
      </c>
      <c r="H172" s="129">
        <v>1659</v>
      </c>
      <c r="I172" s="129">
        <v>810</v>
      </c>
      <c r="J172" s="129">
        <v>2414</v>
      </c>
      <c r="K172" s="129">
        <v>1214</v>
      </c>
      <c r="L172" s="129">
        <f t="shared" si="28"/>
        <v>4989</v>
      </c>
      <c r="M172" s="145">
        <f t="shared" si="28"/>
        <v>2489</v>
      </c>
      <c r="O172" s="148" t="s">
        <v>145</v>
      </c>
      <c r="P172" s="47">
        <v>244</v>
      </c>
      <c r="Q172" s="47">
        <v>244</v>
      </c>
      <c r="R172" s="47">
        <v>218</v>
      </c>
      <c r="S172" s="154">
        <v>94</v>
      </c>
    </row>
    <row r="173" spans="1:19">
      <c r="A173" s="148" t="s">
        <v>295</v>
      </c>
      <c r="B173" s="129">
        <v>0</v>
      </c>
      <c r="C173" s="129"/>
      <c r="D173" s="129">
        <v>97</v>
      </c>
      <c r="E173" s="129">
        <v>52</v>
      </c>
      <c r="F173" s="129">
        <v>64</v>
      </c>
      <c r="G173" s="129">
        <v>34</v>
      </c>
      <c r="H173" s="129">
        <v>216</v>
      </c>
      <c r="I173" s="129">
        <v>131</v>
      </c>
      <c r="J173" s="129">
        <v>537</v>
      </c>
      <c r="K173" s="129">
        <v>251</v>
      </c>
      <c r="L173" s="129">
        <f t="shared" si="28"/>
        <v>914</v>
      </c>
      <c r="M173" s="145">
        <f t="shared" si="28"/>
        <v>468</v>
      </c>
      <c r="O173" s="148" t="s">
        <v>295</v>
      </c>
      <c r="P173" s="47">
        <v>47</v>
      </c>
      <c r="Q173" s="47">
        <v>36</v>
      </c>
      <c r="R173" s="47">
        <v>28</v>
      </c>
      <c r="S173" s="154">
        <v>25</v>
      </c>
    </row>
    <row r="174" spans="1:19">
      <c r="A174" s="148" t="s">
        <v>147</v>
      </c>
      <c r="B174" s="129">
        <v>0</v>
      </c>
      <c r="C174" s="129"/>
      <c r="D174" s="129">
        <v>3</v>
      </c>
      <c r="E174" s="129">
        <v>2</v>
      </c>
      <c r="F174" s="129">
        <v>29</v>
      </c>
      <c r="G174" s="129">
        <v>17</v>
      </c>
      <c r="H174" s="129">
        <v>94</v>
      </c>
      <c r="I174" s="129">
        <v>42</v>
      </c>
      <c r="J174" s="129">
        <v>252</v>
      </c>
      <c r="K174" s="129">
        <v>134</v>
      </c>
      <c r="L174" s="129">
        <f t="shared" si="28"/>
        <v>378</v>
      </c>
      <c r="M174" s="145">
        <f t="shared" si="28"/>
        <v>195</v>
      </c>
      <c r="O174" s="148" t="s">
        <v>147</v>
      </c>
      <c r="P174" s="47">
        <v>18</v>
      </c>
      <c r="Q174" s="47">
        <v>14</v>
      </c>
      <c r="R174" s="47">
        <v>12</v>
      </c>
      <c r="S174" s="154">
        <v>6</v>
      </c>
    </row>
    <row r="175" spans="1:19" ht="16.5" customHeight="1">
      <c r="A175" s="148" t="s">
        <v>148</v>
      </c>
      <c r="B175" s="129">
        <v>0</v>
      </c>
      <c r="C175" s="129"/>
      <c r="D175" s="129">
        <v>16</v>
      </c>
      <c r="E175" s="129">
        <v>9</v>
      </c>
      <c r="F175" s="129">
        <v>45</v>
      </c>
      <c r="G175" s="129">
        <v>21</v>
      </c>
      <c r="H175" s="129">
        <v>17</v>
      </c>
      <c r="I175" s="129">
        <v>7</v>
      </c>
      <c r="J175" s="129">
        <v>108</v>
      </c>
      <c r="K175" s="129">
        <v>50</v>
      </c>
      <c r="L175" s="129">
        <f t="shared" si="28"/>
        <v>186</v>
      </c>
      <c r="M175" s="145">
        <f t="shared" si="28"/>
        <v>87</v>
      </c>
      <c r="O175" s="148" t="s">
        <v>148</v>
      </c>
      <c r="P175" s="47">
        <v>17</v>
      </c>
      <c r="Q175" s="47">
        <v>13</v>
      </c>
      <c r="R175" s="47">
        <v>9</v>
      </c>
      <c r="S175" s="154">
        <v>10</v>
      </c>
    </row>
    <row r="176" spans="1:19">
      <c r="A176" s="148" t="s">
        <v>298</v>
      </c>
      <c r="B176" s="129">
        <v>7</v>
      </c>
      <c r="C176" s="129">
        <v>4</v>
      </c>
      <c r="D176" s="129">
        <v>12</v>
      </c>
      <c r="E176" s="129">
        <v>5</v>
      </c>
      <c r="F176" s="129">
        <v>6</v>
      </c>
      <c r="G176" s="129">
        <v>6</v>
      </c>
      <c r="H176" s="129">
        <v>49</v>
      </c>
      <c r="I176" s="129">
        <v>24</v>
      </c>
      <c r="J176" s="129">
        <v>133</v>
      </c>
      <c r="K176" s="129">
        <v>66</v>
      </c>
      <c r="L176" s="129">
        <f t="shared" si="28"/>
        <v>207</v>
      </c>
      <c r="M176" s="145">
        <f t="shared" si="28"/>
        <v>105</v>
      </c>
      <c r="O176" s="148" t="s">
        <v>298</v>
      </c>
      <c r="P176" s="47">
        <v>12</v>
      </c>
      <c r="Q176" s="47">
        <v>11</v>
      </c>
      <c r="R176" s="47">
        <v>10</v>
      </c>
      <c r="S176" s="154">
        <v>8</v>
      </c>
    </row>
    <row r="177" spans="1:19">
      <c r="A177" s="151" t="s">
        <v>38</v>
      </c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29">
        <f t="shared" si="28"/>
        <v>0</v>
      </c>
      <c r="M177" s="145">
        <f t="shared" si="28"/>
        <v>0</v>
      </c>
      <c r="O177" s="151" t="s">
        <v>38</v>
      </c>
      <c r="P177" s="47"/>
      <c r="Q177" s="47"/>
      <c r="R177" s="47"/>
      <c r="S177" s="154"/>
    </row>
    <row r="178" spans="1:19">
      <c r="A178" s="148" t="s">
        <v>150</v>
      </c>
      <c r="B178" s="129">
        <v>0</v>
      </c>
      <c r="C178" s="129"/>
      <c r="D178" s="129">
        <v>17</v>
      </c>
      <c r="E178" s="129">
        <v>3</v>
      </c>
      <c r="F178" s="129">
        <v>37</v>
      </c>
      <c r="G178" s="129">
        <v>20</v>
      </c>
      <c r="H178" s="129">
        <v>108</v>
      </c>
      <c r="I178" s="129">
        <v>57</v>
      </c>
      <c r="J178" s="129">
        <v>186</v>
      </c>
      <c r="K178" s="129">
        <v>90</v>
      </c>
      <c r="L178" s="129">
        <f t="shared" si="28"/>
        <v>348</v>
      </c>
      <c r="M178" s="145">
        <f t="shared" si="28"/>
        <v>170</v>
      </c>
      <c r="O178" s="148" t="s">
        <v>150</v>
      </c>
      <c r="P178" s="47">
        <v>12</v>
      </c>
      <c r="Q178" s="47">
        <v>11</v>
      </c>
      <c r="R178" s="47">
        <v>11</v>
      </c>
      <c r="S178" s="154">
        <v>6</v>
      </c>
    </row>
    <row r="179" spans="1:19">
      <c r="A179" s="148" t="s">
        <v>315</v>
      </c>
      <c r="B179" s="129">
        <v>0</v>
      </c>
      <c r="C179" s="129"/>
      <c r="D179" s="129">
        <v>0</v>
      </c>
      <c r="E179" s="129"/>
      <c r="F179" s="129">
        <v>0</v>
      </c>
      <c r="G179" s="129"/>
      <c r="H179" s="129">
        <v>130</v>
      </c>
      <c r="I179" s="129">
        <v>64</v>
      </c>
      <c r="J179" s="129">
        <v>104</v>
      </c>
      <c r="K179" s="129">
        <v>67</v>
      </c>
      <c r="L179" s="129">
        <f t="shared" si="28"/>
        <v>234</v>
      </c>
      <c r="M179" s="145">
        <f t="shared" si="28"/>
        <v>131</v>
      </c>
      <c r="O179" s="148" t="s">
        <v>315</v>
      </c>
      <c r="P179" s="47">
        <v>8</v>
      </c>
      <c r="Q179" s="47">
        <v>8</v>
      </c>
      <c r="R179" s="47">
        <v>8</v>
      </c>
      <c r="S179" s="154">
        <v>5</v>
      </c>
    </row>
    <row r="180" spans="1:19">
      <c r="A180" s="148" t="s">
        <v>152</v>
      </c>
      <c r="B180" s="129">
        <v>26</v>
      </c>
      <c r="C180" s="129">
        <v>14</v>
      </c>
      <c r="D180" s="129">
        <v>200</v>
      </c>
      <c r="E180" s="129">
        <v>99</v>
      </c>
      <c r="F180" s="129">
        <v>466</v>
      </c>
      <c r="G180" s="129">
        <v>223</v>
      </c>
      <c r="H180" s="129">
        <v>641</v>
      </c>
      <c r="I180" s="129">
        <v>315</v>
      </c>
      <c r="J180" s="129">
        <v>995</v>
      </c>
      <c r="K180" s="129">
        <v>477</v>
      </c>
      <c r="L180" s="129">
        <f t="shared" si="28"/>
        <v>2328</v>
      </c>
      <c r="M180" s="145">
        <f t="shared" si="28"/>
        <v>1128</v>
      </c>
      <c r="O180" s="148" t="s">
        <v>152</v>
      </c>
      <c r="P180" s="47">
        <v>70</v>
      </c>
      <c r="Q180" s="47">
        <v>70</v>
      </c>
      <c r="R180" s="47">
        <v>68</v>
      </c>
      <c r="S180" s="154">
        <v>32</v>
      </c>
    </row>
    <row r="181" spans="1:19">
      <c r="A181" s="148" t="s">
        <v>300</v>
      </c>
      <c r="B181" s="129">
        <v>0</v>
      </c>
      <c r="C181" s="129"/>
      <c r="D181" s="129">
        <v>148</v>
      </c>
      <c r="E181" s="129">
        <v>70</v>
      </c>
      <c r="F181" s="129">
        <v>223</v>
      </c>
      <c r="G181" s="129">
        <v>110</v>
      </c>
      <c r="H181" s="129">
        <v>344</v>
      </c>
      <c r="I181" s="129">
        <v>166</v>
      </c>
      <c r="J181" s="129">
        <v>580</v>
      </c>
      <c r="K181" s="129">
        <v>272</v>
      </c>
      <c r="L181" s="129">
        <f t="shared" si="28"/>
        <v>1295</v>
      </c>
      <c r="M181" s="145">
        <f t="shared" si="28"/>
        <v>618</v>
      </c>
      <c r="O181" s="148" t="s">
        <v>300</v>
      </c>
      <c r="P181" s="47">
        <v>31</v>
      </c>
      <c r="Q181" s="47">
        <v>25</v>
      </c>
      <c r="R181" s="47">
        <v>31</v>
      </c>
      <c r="S181" s="154">
        <v>13</v>
      </c>
    </row>
    <row r="182" spans="1:19">
      <c r="A182" s="148" t="s">
        <v>154</v>
      </c>
      <c r="B182" s="129">
        <v>0</v>
      </c>
      <c r="C182" s="129"/>
      <c r="D182" s="129">
        <v>20</v>
      </c>
      <c r="E182" s="129">
        <v>12</v>
      </c>
      <c r="F182" s="129">
        <v>43</v>
      </c>
      <c r="G182" s="129">
        <v>25</v>
      </c>
      <c r="H182" s="129">
        <v>176</v>
      </c>
      <c r="I182" s="129">
        <v>89</v>
      </c>
      <c r="J182" s="129">
        <v>204</v>
      </c>
      <c r="K182" s="129">
        <v>100</v>
      </c>
      <c r="L182" s="129">
        <f t="shared" si="28"/>
        <v>443</v>
      </c>
      <c r="M182" s="145">
        <f t="shared" si="28"/>
        <v>226</v>
      </c>
      <c r="O182" s="148" t="s">
        <v>154</v>
      </c>
      <c r="P182" s="47">
        <v>16</v>
      </c>
      <c r="Q182" s="47">
        <v>16</v>
      </c>
      <c r="R182" s="47">
        <v>13</v>
      </c>
      <c r="S182" s="154">
        <v>10</v>
      </c>
    </row>
    <row r="183" spans="1:19" ht="14.4" thickBot="1">
      <c r="A183" s="152" t="s">
        <v>302</v>
      </c>
      <c r="B183" s="137">
        <v>0</v>
      </c>
      <c r="C183" s="137"/>
      <c r="D183" s="137">
        <v>132</v>
      </c>
      <c r="E183" s="137">
        <v>66</v>
      </c>
      <c r="F183" s="137">
        <v>168</v>
      </c>
      <c r="G183" s="137">
        <v>91</v>
      </c>
      <c r="H183" s="137">
        <v>117</v>
      </c>
      <c r="I183" s="137">
        <v>61</v>
      </c>
      <c r="J183" s="137">
        <v>262</v>
      </c>
      <c r="K183" s="137">
        <v>147</v>
      </c>
      <c r="L183" s="137">
        <f t="shared" si="28"/>
        <v>679</v>
      </c>
      <c r="M183" s="375">
        <f t="shared" si="28"/>
        <v>365</v>
      </c>
      <c r="O183" s="152" t="s">
        <v>302</v>
      </c>
      <c r="P183" s="146">
        <v>19</v>
      </c>
      <c r="Q183" s="146">
        <v>17</v>
      </c>
      <c r="R183" s="146">
        <v>16</v>
      </c>
      <c r="S183" s="155">
        <v>10</v>
      </c>
    </row>
  </sheetData>
  <mergeCells count="82">
    <mergeCell ref="O148:O149"/>
    <mergeCell ref="P148:P149"/>
    <mergeCell ref="Q148:Q149"/>
    <mergeCell ref="R148:R149"/>
    <mergeCell ref="S148:S149"/>
    <mergeCell ref="P32:P33"/>
    <mergeCell ref="Q32:Q33"/>
    <mergeCell ref="R32:R33"/>
    <mergeCell ref="S32:S33"/>
    <mergeCell ref="O106:O107"/>
    <mergeCell ref="P106:P107"/>
    <mergeCell ref="Q106:Q107"/>
    <mergeCell ref="R106:R107"/>
    <mergeCell ref="S106:S107"/>
    <mergeCell ref="O1:S1"/>
    <mergeCell ref="A1:M1"/>
    <mergeCell ref="A2:M2"/>
    <mergeCell ref="A3:M3"/>
    <mergeCell ref="A4:A5"/>
    <mergeCell ref="B4:C4"/>
    <mergeCell ref="D4:E4"/>
    <mergeCell ref="F4:G4"/>
    <mergeCell ref="H4:I4"/>
    <mergeCell ref="J4:K4"/>
    <mergeCell ref="L4:M4"/>
    <mergeCell ref="Q4:Q5"/>
    <mergeCell ref="R4:R5"/>
    <mergeCell ref="S4:S5"/>
    <mergeCell ref="O2:S2"/>
    <mergeCell ref="O3:S3"/>
    <mergeCell ref="A67:M67"/>
    <mergeCell ref="A29:M29"/>
    <mergeCell ref="A30:M30"/>
    <mergeCell ref="A32:A33"/>
    <mergeCell ref="B32:C32"/>
    <mergeCell ref="D32:E32"/>
    <mergeCell ref="F32:G32"/>
    <mergeCell ref="H32:I32"/>
    <mergeCell ref="J32:K32"/>
    <mergeCell ref="L32:M32"/>
    <mergeCell ref="A66:M66"/>
    <mergeCell ref="L69:M69"/>
    <mergeCell ref="A103:M103"/>
    <mergeCell ref="A104:M104"/>
    <mergeCell ref="A106:A107"/>
    <mergeCell ref="B106:C106"/>
    <mergeCell ref="D106:E106"/>
    <mergeCell ref="F106:G106"/>
    <mergeCell ref="H106:I106"/>
    <mergeCell ref="J106:K106"/>
    <mergeCell ref="L106:M106"/>
    <mergeCell ref="A69:A70"/>
    <mergeCell ref="B69:C69"/>
    <mergeCell ref="D69:E69"/>
    <mergeCell ref="F69:G69"/>
    <mergeCell ref="H69:I69"/>
    <mergeCell ref="J69:K69"/>
    <mergeCell ref="A146:M146"/>
    <mergeCell ref="A147:M147"/>
    <mergeCell ref="A148:A149"/>
    <mergeCell ref="B148:C148"/>
    <mergeCell ref="D148:E148"/>
    <mergeCell ref="F148:G148"/>
    <mergeCell ref="H148:I148"/>
    <mergeCell ref="J148:K148"/>
    <mergeCell ref="L148:M148"/>
    <mergeCell ref="O4:O5"/>
    <mergeCell ref="P4:P5"/>
    <mergeCell ref="O104:S104"/>
    <mergeCell ref="O146:S146"/>
    <mergeCell ref="O147:S147"/>
    <mergeCell ref="O29:S29"/>
    <mergeCell ref="O30:S30"/>
    <mergeCell ref="O66:S66"/>
    <mergeCell ref="O67:S67"/>
    <mergeCell ref="O103:S103"/>
    <mergeCell ref="O69:O70"/>
    <mergeCell ref="P69:P70"/>
    <mergeCell ref="Q69:Q70"/>
    <mergeCell ref="R69:R70"/>
    <mergeCell ref="S69:S70"/>
    <mergeCell ref="O32:O33"/>
  </mergeCells>
  <printOptions horizontalCentered="1"/>
  <pageMargins left="0.51181102362204722" right="0.31496062992125984" top="0.11811023622047245" bottom="0.11811023622047245" header="0.31496062992125984" footer="0.31496062992125984"/>
  <pageSetup scale="85" firstPageNumber="74" orientation="landscape" useFirstPageNumber="1" horizontalDpi="300" r:id="rId1"/>
  <headerFooter>
    <oddFooter>Page &amp;P</oddFooter>
  </headerFooter>
  <rowBreaks count="5" manualBreakCount="5">
    <brk id="28" max="16383" man="1"/>
    <brk id="65" max="16383" man="1"/>
    <brk id="102" max="16383" man="1"/>
    <brk id="145" max="16383" man="1"/>
    <brk id="1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L181"/>
  <sheetViews>
    <sheetView showZeros="0" zoomScale="70" zoomScaleNormal="70" workbookViewId="0">
      <selection activeCell="AF7" sqref="AF7:AF29"/>
    </sheetView>
  </sheetViews>
  <sheetFormatPr baseColWidth="10" defaultColWidth="11.44140625" defaultRowHeight="14.4"/>
  <cols>
    <col min="1" max="1" width="28.33203125" style="76" customWidth="1"/>
    <col min="2" max="2" width="7.5546875" style="76" customWidth="1"/>
    <col min="3" max="4" width="8" style="76" customWidth="1"/>
    <col min="5" max="5" width="7.88671875" style="76" customWidth="1"/>
    <col min="6" max="6" width="8.33203125" style="76" customWidth="1"/>
    <col min="7" max="7" width="7.88671875" style="76" customWidth="1"/>
    <col min="8" max="8" width="8" style="76" customWidth="1"/>
    <col min="9" max="9" width="7.88671875" style="76" customWidth="1"/>
    <col min="10" max="11" width="8" style="76" customWidth="1"/>
    <col min="12" max="12" width="7.88671875" style="76" customWidth="1"/>
    <col min="13" max="13" width="11.33203125" style="76" customWidth="1"/>
    <col min="14" max="14" width="11.88671875" style="76" customWidth="1"/>
    <col min="15" max="16" width="7.6640625" style="76" customWidth="1"/>
    <col min="17" max="17" width="7.88671875" style="76" customWidth="1"/>
    <col min="18" max="19" width="7.44140625" style="76" customWidth="1"/>
    <col min="20" max="20" width="7.88671875" style="76" customWidth="1"/>
    <col min="21" max="21" width="0.6640625" style="76" customWidth="1"/>
    <col min="22" max="22" width="28.6640625" style="76" customWidth="1"/>
    <col min="23" max="24" width="8" style="76" customWidth="1"/>
    <col min="25" max="25" width="7.6640625" style="76" customWidth="1"/>
    <col min="26" max="26" width="7.33203125" style="76" customWidth="1"/>
    <col min="27" max="27" width="8" style="76" customWidth="1"/>
    <col min="28" max="28" width="7.109375" style="76" customWidth="1"/>
    <col min="29" max="29" width="8.33203125" style="76" customWidth="1"/>
    <col min="30" max="30" width="6.88671875" style="76" customWidth="1"/>
    <col min="31" max="32" width="7.5546875" style="76" customWidth="1"/>
    <col min="33" max="33" width="7.6640625" style="76" customWidth="1"/>
    <col min="34" max="34" width="8.33203125" style="76" customWidth="1"/>
    <col min="35" max="35" width="7.6640625" style="76" customWidth="1"/>
    <col min="36" max="37" width="7.5546875" style="76" customWidth="1"/>
    <col min="38" max="38" width="8.109375" style="76" customWidth="1"/>
    <col min="39" max="40" width="8.44140625" style="76" customWidth="1"/>
    <col min="41" max="41" width="8.5546875" style="76" customWidth="1"/>
    <col min="42" max="42" width="1.33203125" style="76" customWidth="1"/>
    <col min="43" max="43" width="27.33203125" style="76" customWidth="1"/>
    <col min="44" max="49" width="8.5546875" style="76" customWidth="1"/>
    <col min="50" max="50" width="12.6640625" style="76" customWidth="1"/>
    <col min="51" max="51" width="12.88671875" style="76" customWidth="1"/>
    <col min="52" max="52" width="11.5546875" style="76" customWidth="1"/>
    <col min="53" max="53" width="12.33203125" style="76" customWidth="1"/>
    <col min="54" max="54" width="8.5546875" style="76" customWidth="1"/>
    <col min="55" max="55" width="16.33203125" style="76" customWidth="1"/>
    <col min="56" max="56" width="1" style="76" customWidth="1"/>
    <col min="57" max="57" width="41.5546875" style="76" customWidth="1"/>
    <col min="58" max="58" width="53.109375" style="76" customWidth="1"/>
    <col min="59" max="59" width="57.109375" style="76" customWidth="1"/>
    <col min="60" max="63" width="5.6640625" style="76" customWidth="1"/>
    <col min="64" max="64" width="8.109375" style="76" customWidth="1"/>
    <col min="65" max="207" width="5.6640625" style="76" customWidth="1"/>
    <col min="208" max="16384" width="11.44140625" style="76"/>
  </cols>
  <sheetData>
    <row r="1" spans="1:63" s="38" customFormat="1" ht="24" customHeight="1">
      <c r="A1" s="700" t="s">
        <v>195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"/>
      <c r="V1" s="794" t="s">
        <v>199</v>
      </c>
      <c r="W1" s="794"/>
      <c r="X1" s="794"/>
      <c r="Y1" s="794"/>
      <c r="Z1" s="794"/>
      <c r="AA1" s="794"/>
      <c r="AB1" s="794"/>
      <c r="AC1" s="794"/>
      <c r="AD1" s="794"/>
      <c r="AE1" s="794"/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0"/>
      <c r="AQ1" s="692" t="s">
        <v>200</v>
      </c>
      <c r="AR1" s="692"/>
      <c r="AS1" s="692"/>
      <c r="AT1" s="692"/>
      <c r="AU1" s="692"/>
      <c r="AV1" s="692"/>
      <c r="AW1" s="692"/>
      <c r="AX1" s="692"/>
      <c r="AY1" s="692"/>
      <c r="AZ1" s="692"/>
      <c r="BA1" s="692"/>
      <c r="BB1" s="692"/>
      <c r="BC1" s="692"/>
      <c r="BD1" s="7"/>
      <c r="BE1" s="692" t="s">
        <v>201</v>
      </c>
      <c r="BF1" s="692"/>
      <c r="BG1" s="692"/>
      <c r="BH1" s="2"/>
      <c r="BI1" s="2"/>
      <c r="BJ1" s="2"/>
      <c r="BK1" s="2"/>
    </row>
    <row r="2" spans="1:63" s="36" customFormat="1" ht="15" customHeight="1">
      <c r="A2" s="665" t="s">
        <v>442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4"/>
      <c r="V2" s="703" t="s">
        <v>444</v>
      </c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3"/>
      <c r="AL2" s="703"/>
      <c r="AM2" s="703"/>
      <c r="AN2" s="703"/>
      <c r="AO2" s="703"/>
      <c r="AP2" s="362"/>
      <c r="AQ2" s="665" t="s">
        <v>446</v>
      </c>
      <c r="AR2" s="665"/>
      <c r="AS2" s="665"/>
      <c r="AT2" s="665"/>
      <c r="AU2" s="665"/>
      <c r="AV2" s="665"/>
      <c r="AW2" s="665"/>
      <c r="AX2" s="665"/>
      <c r="AY2" s="665"/>
      <c r="AZ2" s="665"/>
      <c r="BA2" s="665"/>
      <c r="BB2" s="665"/>
      <c r="BC2" s="665"/>
      <c r="BD2" s="4"/>
      <c r="BE2" s="665" t="s">
        <v>448</v>
      </c>
      <c r="BF2" s="665"/>
      <c r="BG2" s="665"/>
    </row>
    <row r="3" spans="1:63" s="36" customFormat="1" ht="12" customHeight="1">
      <c r="A3" s="665" t="s">
        <v>3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5"/>
      <c r="V3" s="665" t="s">
        <v>3</v>
      </c>
      <c r="W3" s="665"/>
      <c r="X3" s="665"/>
      <c r="Y3" s="665"/>
      <c r="Z3" s="665"/>
      <c r="AA3" s="665"/>
      <c r="AB3" s="665"/>
      <c r="AC3" s="665"/>
      <c r="AD3" s="665"/>
      <c r="AE3" s="665"/>
      <c r="AF3" s="665"/>
      <c r="AG3" s="665"/>
      <c r="AH3" s="665"/>
      <c r="AI3" s="665"/>
      <c r="AJ3" s="665"/>
      <c r="AK3" s="665"/>
      <c r="AL3" s="665"/>
      <c r="AM3" s="665"/>
      <c r="AN3" s="665"/>
      <c r="AO3" s="665"/>
      <c r="AP3" s="57"/>
      <c r="AQ3" s="665" t="s">
        <v>3</v>
      </c>
      <c r="AR3" s="665"/>
      <c r="AS3" s="665"/>
      <c r="AT3" s="665"/>
      <c r="AU3" s="665"/>
      <c r="AV3" s="665"/>
      <c r="AW3" s="665"/>
      <c r="AX3" s="665"/>
      <c r="AY3" s="665"/>
      <c r="AZ3" s="665"/>
      <c r="BA3" s="665"/>
      <c r="BB3" s="665"/>
      <c r="BC3" s="665"/>
      <c r="BD3" s="6"/>
      <c r="BE3" s="665" t="s">
        <v>3</v>
      </c>
      <c r="BF3" s="665"/>
      <c r="BG3" s="665"/>
    </row>
    <row r="4" spans="1:63" s="36" customForma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AQ4" s="15"/>
      <c r="AR4" s="32"/>
      <c r="AS4" s="12"/>
      <c r="AT4" s="12"/>
      <c r="AU4" s="12"/>
      <c r="AV4" s="12"/>
      <c r="AW4" s="12"/>
      <c r="AX4" s="12"/>
      <c r="AY4" s="12"/>
      <c r="AZ4" s="16"/>
      <c r="BA4" s="12"/>
      <c r="BB4" s="12"/>
      <c r="BC4" s="12"/>
      <c r="BD4" s="33"/>
      <c r="BE4" s="33"/>
      <c r="BF4" s="33"/>
      <c r="BG4" s="39"/>
    </row>
    <row r="5" spans="1:63" s="36" customFormat="1" ht="41.25" customHeight="1">
      <c r="A5" s="695" t="s">
        <v>4</v>
      </c>
      <c r="B5" s="769" t="s">
        <v>190</v>
      </c>
      <c r="C5" s="698"/>
      <c r="D5" s="769" t="s">
        <v>191</v>
      </c>
      <c r="E5" s="698"/>
      <c r="F5" s="769" t="s">
        <v>192</v>
      </c>
      <c r="G5" s="698"/>
      <c r="H5" s="769" t="s">
        <v>193</v>
      </c>
      <c r="I5" s="698"/>
      <c r="J5" s="769" t="s">
        <v>194</v>
      </c>
      <c r="K5" s="708"/>
      <c r="L5" s="698"/>
      <c r="M5" s="797" t="s">
        <v>342</v>
      </c>
      <c r="N5" s="707"/>
      <c r="O5" s="797" t="s">
        <v>340</v>
      </c>
      <c r="P5" s="710"/>
      <c r="Q5" s="707"/>
      <c r="R5" s="797" t="s">
        <v>341</v>
      </c>
      <c r="S5" s="710"/>
      <c r="T5" s="711"/>
      <c r="V5" s="695" t="s">
        <v>4</v>
      </c>
      <c r="W5" s="769" t="s">
        <v>190</v>
      </c>
      <c r="X5" s="698"/>
      <c r="Y5" s="769" t="s">
        <v>191</v>
      </c>
      <c r="Z5" s="698"/>
      <c r="AA5" s="769" t="s">
        <v>192</v>
      </c>
      <c r="AB5" s="698"/>
      <c r="AC5" s="769" t="s">
        <v>193</v>
      </c>
      <c r="AD5" s="698"/>
      <c r="AE5" s="769" t="s">
        <v>194</v>
      </c>
      <c r="AF5" s="708"/>
      <c r="AG5" s="698"/>
      <c r="AH5" s="797" t="s">
        <v>342</v>
      </c>
      <c r="AI5" s="707"/>
      <c r="AJ5" s="797" t="s">
        <v>340</v>
      </c>
      <c r="AK5" s="710"/>
      <c r="AL5" s="707"/>
      <c r="AM5" s="797" t="s">
        <v>341</v>
      </c>
      <c r="AN5" s="710"/>
      <c r="AO5" s="711"/>
      <c r="AQ5" s="695" t="s">
        <v>4</v>
      </c>
      <c r="AR5" s="786" t="s">
        <v>10</v>
      </c>
      <c r="AS5" s="756"/>
      <c r="AT5" s="756"/>
      <c r="AU5" s="756"/>
      <c r="AV5" s="756"/>
      <c r="AW5" s="756"/>
      <c r="AX5" s="756"/>
      <c r="AY5" s="787"/>
      <c r="AZ5" s="784" t="s">
        <v>11</v>
      </c>
      <c r="BA5" s="739"/>
      <c r="BB5" s="740"/>
      <c r="BC5" s="795" t="s">
        <v>12</v>
      </c>
      <c r="BD5" s="1"/>
      <c r="BE5" s="683" t="s">
        <v>4</v>
      </c>
      <c r="BF5" s="688" t="s">
        <v>333</v>
      </c>
      <c r="BG5" s="745" t="s">
        <v>334</v>
      </c>
    </row>
    <row r="6" spans="1:63" s="36" customFormat="1" ht="31.5" customHeight="1">
      <c r="A6" s="696"/>
      <c r="B6" s="306" t="s">
        <v>14</v>
      </c>
      <c r="C6" s="306" t="s">
        <v>15</v>
      </c>
      <c r="D6" s="306" t="s">
        <v>14</v>
      </c>
      <c r="E6" s="306" t="s">
        <v>15</v>
      </c>
      <c r="F6" s="306" t="s">
        <v>14</v>
      </c>
      <c r="G6" s="306" t="s">
        <v>15</v>
      </c>
      <c r="H6" s="306" t="s">
        <v>14</v>
      </c>
      <c r="I6" s="306" t="s">
        <v>15</v>
      </c>
      <c r="J6" s="306" t="s">
        <v>14</v>
      </c>
      <c r="K6" s="306" t="s">
        <v>487</v>
      </c>
      <c r="L6" s="306" t="s">
        <v>15</v>
      </c>
      <c r="M6" s="306" t="s">
        <v>14</v>
      </c>
      <c r="N6" s="306" t="s">
        <v>15</v>
      </c>
      <c r="O6" s="306" t="s">
        <v>14</v>
      </c>
      <c r="P6" s="306"/>
      <c r="Q6" s="306" t="s">
        <v>15</v>
      </c>
      <c r="R6" s="306" t="s">
        <v>14</v>
      </c>
      <c r="S6" s="338"/>
      <c r="T6" s="307" t="s">
        <v>15</v>
      </c>
      <c r="V6" s="696"/>
      <c r="W6" s="306" t="s">
        <v>14</v>
      </c>
      <c r="X6" s="306" t="s">
        <v>15</v>
      </c>
      <c r="Y6" s="306" t="s">
        <v>14</v>
      </c>
      <c r="Z6" s="306" t="s">
        <v>15</v>
      </c>
      <c r="AA6" s="306" t="s">
        <v>14</v>
      </c>
      <c r="AB6" s="306" t="s">
        <v>15</v>
      </c>
      <c r="AC6" s="306" t="s">
        <v>14</v>
      </c>
      <c r="AD6" s="306" t="s">
        <v>15</v>
      </c>
      <c r="AE6" s="306" t="s">
        <v>14</v>
      </c>
      <c r="AF6" s="306" t="s">
        <v>487</v>
      </c>
      <c r="AG6" s="306" t="s">
        <v>15</v>
      </c>
      <c r="AH6" s="306" t="s">
        <v>14</v>
      </c>
      <c r="AI6" s="306" t="s">
        <v>15</v>
      </c>
      <c r="AJ6" s="306" t="s">
        <v>14</v>
      </c>
      <c r="AK6" s="306"/>
      <c r="AL6" s="306" t="s">
        <v>15</v>
      </c>
      <c r="AM6" s="306" t="s">
        <v>14</v>
      </c>
      <c r="AN6" s="338"/>
      <c r="AO6" s="307" t="s">
        <v>15</v>
      </c>
      <c r="AQ6" s="798"/>
      <c r="AR6" s="441" t="s">
        <v>190</v>
      </c>
      <c r="AS6" s="441" t="s">
        <v>191</v>
      </c>
      <c r="AT6" s="441" t="s">
        <v>192</v>
      </c>
      <c r="AU6" s="441" t="s">
        <v>193</v>
      </c>
      <c r="AV6" s="441" t="s">
        <v>194</v>
      </c>
      <c r="AW6" s="43" t="s">
        <v>9</v>
      </c>
      <c r="AX6" s="442" t="s">
        <v>340</v>
      </c>
      <c r="AY6" s="443" t="s">
        <v>341</v>
      </c>
      <c r="AZ6" s="444" t="s">
        <v>335</v>
      </c>
      <c r="BA6" s="444" t="s">
        <v>336</v>
      </c>
      <c r="BB6" s="444" t="s">
        <v>9</v>
      </c>
      <c r="BC6" s="796"/>
      <c r="BD6" s="39"/>
      <c r="BE6" s="755"/>
      <c r="BF6" s="782"/>
      <c r="BG6" s="671"/>
    </row>
    <row r="7" spans="1:63" s="36" customFormat="1" ht="13.8">
      <c r="A7" s="511" t="s">
        <v>17</v>
      </c>
      <c r="B7" s="440">
        <v>6264</v>
      </c>
      <c r="C7" s="440">
        <v>3055</v>
      </c>
      <c r="D7" s="440">
        <v>5391</v>
      </c>
      <c r="E7" s="440">
        <v>2668</v>
      </c>
      <c r="F7" s="440">
        <v>5066</v>
      </c>
      <c r="G7" s="440">
        <v>2539</v>
      </c>
      <c r="H7" s="440">
        <v>4379</v>
      </c>
      <c r="I7" s="440">
        <v>2166</v>
      </c>
      <c r="J7" s="440">
        <v>3643</v>
      </c>
      <c r="K7" s="440">
        <v>1757</v>
      </c>
      <c r="L7" s="440">
        <v>1886</v>
      </c>
      <c r="M7" s="440">
        <v>24743</v>
      </c>
      <c r="N7" s="440">
        <v>12314</v>
      </c>
      <c r="O7" s="440">
        <v>414</v>
      </c>
      <c r="P7" s="440">
        <v>203</v>
      </c>
      <c r="Q7" s="440">
        <v>211</v>
      </c>
      <c r="R7" s="440">
        <v>366</v>
      </c>
      <c r="S7" s="586">
        <v>168</v>
      </c>
      <c r="T7" s="512">
        <v>198</v>
      </c>
      <c r="V7" s="511" t="s">
        <v>17</v>
      </c>
      <c r="W7" s="440">
        <v>397</v>
      </c>
      <c r="X7" s="440">
        <v>162</v>
      </c>
      <c r="Y7" s="440">
        <v>398</v>
      </c>
      <c r="Z7" s="440">
        <v>173</v>
      </c>
      <c r="AA7" s="440">
        <v>486</v>
      </c>
      <c r="AB7" s="440">
        <v>177</v>
      </c>
      <c r="AC7" s="440">
        <v>346</v>
      </c>
      <c r="AD7" s="440">
        <v>146</v>
      </c>
      <c r="AE7" s="440">
        <v>130</v>
      </c>
      <c r="AF7" s="440">
        <v>61</v>
      </c>
      <c r="AG7" s="440">
        <v>69</v>
      </c>
      <c r="AH7" s="440">
        <v>1757</v>
      </c>
      <c r="AI7" s="440">
        <v>727</v>
      </c>
      <c r="AJ7" s="440">
        <v>22</v>
      </c>
      <c r="AK7" s="440">
        <v>15</v>
      </c>
      <c r="AL7" s="440">
        <v>7</v>
      </c>
      <c r="AM7" s="440">
        <v>7</v>
      </c>
      <c r="AN7" s="586">
        <v>2</v>
      </c>
      <c r="AO7" s="512">
        <v>5</v>
      </c>
      <c r="AQ7" s="511" t="s">
        <v>17</v>
      </c>
      <c r="AR7" s="440">
        <f t="shared" ref="AR7:BC7" si="0">SUM(AR35:AR39)</f>
        <v>194</v>
      </c>
      <c r="AS7" s="440">
        <f t="shared" si="0"/>
        <v>190</v>
      </c>
      <c r="AT7" s="440">
        <f t="shared" si="0"/>
        <v>186</v>
      </c>
      <c r="AU7" s="440">
        <f t="shared" si="0"/>
        <v>184</v>
      </c>
      <c r="AV7" s="440">
        <f t="shared" si="0"/>
        <v>157</v>
      </c>
      <c r="AW7" s="440">
        <f t="shared" si="0"/>
        <v>911</v>
      </c>
      <c r="AX7" s="440">
        <f>SUM(AX35:AX39)</f>
        <v>6</v>
      </c>
      <c r="AY7" s="440">
        <f>SUM(AY35:AY39)</f>
        <v>7</v>
      </c>
      <c r="AZ7" s="440">
        <f t="shared" si="0"/>
        <v>939</v>
      </c>
      <c r="BA7" s="440">
        <f t="shared" si="0"/>
        <v>205</v>
      </c>
      <c r="BB7" s="440">
        <f t="shared" si="0"/>
        <v>1144</v>
      </c>
      <c r="BC7" s="512">
        <f t="shared" si="0"/>
        <v>181</v>
      </c>
      <c r="BE7" s="511" t="s">
        <v>17</v>
      </c>
      <c r="BF7" s="440">
        <f>SUM(BF35:BF39)</f>
        <v>633</v>
      </c>
      <c r="BG7" s="512">
        <f>SUM(BG35:BG39)</f>
        <v>96</v>
      </c>
    </row>
    <row r="8" spans="1:63" s="36" customFormat="1" ht="13.8">
      <c r="A8" s="511" t="s">
        <v>18</v>
      </c>
      <c r="B8" s="440">
        <v>6510</v>
      </c>
      <c r="C8" s="440">
        <v>3251</v>
      </c>
      <c r="D8" s="440">
        <v>4868</v>
      </c>
      <c r="E8" s="440">
        <v>2337</v>
      </c>
      <c r="F8" s="440">
        <v>4413</v>
      </c>
      <c r="G8" s="440">
        <v>2179</v>
      </c>
      <c r="H8" s="440">
        <v>3470</v>
      </c>
      <c r="I8" s="440">
        <v>1731</v>
      </c>
      <c r="J8" s="440">
        <v>2647</v>
      </c>
      <c r="K8" s="440">
        <v>1319</v>
      </c>
      <c r="L8" s="440">
        <v>1328</v>
      </c>
      <c r="M8" s="440">
        <v>21908</v>
      </c>
      <c r="N8" s="440">
        <v>10826</v>
      </c>
      <c r="O8" s="440">
        <v>0</v>
      </c>
      <c r="P8" s="440">
        <v>0</v>
      </c>
      <c r="Q8" s="440">
        <v>0</v>
      </c>
      <c r="R8" s="440">
        <v>0</v>
      </c>
      <c r="S8" s="586">
        <v>0</v>
      </c>
      <c r="T8" s="512">
        <v>0</v>
      </c>
      <c r="V8" s="511" t="s">
        <v>18</v>
      </c>
      <c r="W8" s="440">
        <v>863</v>
      </c>
      <c r="X8" s="440">
        <v>400</v>
      </c>
      <c r="Y8" s="440">
        <v>666</v>
      </c>
      <c r="Z8" s="440">
        <v>266</v>
      </c>
      <c r="AA8" s="440">
        <v>640</v>
      </c>
      <c r="AB8" s="440">
        <v>291</v>
      </c>
      <c r="AC8" s="440">
        <v>429</v>
      </c>
      <c r="AD8" s="440">
        <v>204</v>
      </c>
      <c r="AE8" s="440">
        <v>140</v>
      </c>
      <c r="AF8" s="440">
        <v>75</v>
      </c>
      <c r="AG8" s="440">
        <v>65</v>
      </c>
      <c r="AH8" s="440">
        <v>2738</v>
      </c>
      <c r="AI8" s="440">
        <v>1226</v>
      </c>
      <c r="AJ8" s="440">
        <v>0</v>
      </c>
      <c r="AK8" s="440">
        <v>0</v>
      </c>
      <c r="AL8" s="440">
        <v>0</v>
      </c>
      <c r="AM8" s="440">
        <v>0</v>
      </c>
      <c r="AN8" s="586">
        <v>0</v>
      </c>
      <c r="AO8" s="512">
        <v>0</v>
      </c>
      <c r="AQ8" s="511" t="s">
        <v>18</v>
      </c>
      <c r="AR8" s="440">
        <f>SUM(AR41:AR44)</f>
        <v>187</v>
      </c>
      <c r="AS8" s="440">
        <f t="shared" ref="AS8:BC8" si="1">SUM(AS41:AS44)</f>
        <v>184</v>
      </c>
      <c r="AT8" s="440">
        <f t="shared" si="1"/>
        <v>183</v>
      </c>
      <c r="AU8" s="440">
        <f t="shared" si="1"/>
        <v>189</v>
      </c>
      <c r="AV8" s="440">
        <f t="shared" si="1"/>
        <v>181</v>
      </c>
      <c r="AW8" s="440">
        <f t="shared" si="1"/>
        <v>924</v>
      </c>
      <c r="AX8" s="440">
        <f>SUM(AX41:AX44)</f>
        <v>0</v>
      </c>
      <c r="AY8" s="440">
        <f>SUM(AY41:AY44)</f>
        <v>0</v>
      </c>
      <c r="AZ8" s="440">
        <f t="shared" si="1"/>
        <v>672</v>
      </c>
      <c r="BA8" s="440">
        <f t="shared" si="1"/>
        <v>61</v>
      </c>
      <c r="BB8" s="440">
        <f t="shared" si="1"/>
        <v>733</v>
      </c>
      <c r="BC8" s="512">
        <f t="shared" si="1"/>
        <v>198</v>
      </c>
      <c r="BE8" s="511" t="s">
        <v>18</v>
      </c>
      <c r="BF8" s="440">
        <f>SUM(BF41:BF44)</f>
        <v>436</v>
      </c>
      <c r="BG8" s="512">
        <f>SUM(BG41:BG44)</f>
        <v>62</v>
      </c>
    </row>
    <row r="9" spans="1:63" s="36" customFormat="1" ht="13.8">
      <c r="A9" s="511" t="s">
        <v>19</v>
      </c>
      <c r="B9" s="440">
        <v>52934</v>
      </c>
      <c r="C9" s="440">
        <v>25716</v>
      </c>
      <c r="D9" s="440">
        <v>46826</v>
      </c>
      <c r="E9" s="440">
        <v>22975</v>
      </c>
      <c r="F9" s="440">
        <v>45794</v>
      </c>
      <c r="G9" s="440">
        <v>22460</v>
      </c>
      <c r="H9" s="440">
        <v>39457</v>
      </c>
      <c r="I9" s="440">
        <v>19600</v>
      </c>
      <c r="J9" s="440">
        <v>33948</v>
      </c>
      <c r="K9" s="440">
        <v>17110</v>
      </c>
      <c r="L9" s="440">
        <v>16838</v>
      </c>
      <c r="M9" s="440">
        <v>218959</v>
      </c>
      <c r="N9" s="440">
        <v>107589</v>
      </c>
      <c r="O9" s="440">
        <v>0</v>
      </c>
      <c r="P9" s="440">
        <v>0</v>
      </c>
      <c r="Q9" s="440">
        <v>0</v>
      </c>
      <c r="R9" s="440">
        <v>0</v>
      </c>
      <c r="S9" s="586">
        <v>0</v>
      </c>
      <c r="T9" s="512">
        <v>0</v>
      </c>
      <c r="V9" s="511" t="s">
        <v>19</v>
      </c>
      <c r="W9" s="440">
        <v>2874</v>
      </c>
      <c r="X9" s="440">
        <v>1195</v>
      </c>
      <c r="Y9" s="440">
        <v>3053</v>
      </c>
      <c r="Z9" s="440">
        <v>1240</v>
      </c>
      <c r="AA9" s="440">
        <v>3480</v>
      </c>
      <c r="AB9" s="440">
        <v>1402</v>
      </c>
      <c r="AC9" s="440">
        <v>2347</v>
      </c>
      <c r="AD9" s="440">
        <v>1033</v>
      </c>
      <c r="AE9" s="440">
        <v>890</v>
      </c>
      <c r="AF9" s="440">
        <v>477</v>
      </c>
      <c r="AG9" s="440">
        <v>413</v>
      </c>
      <c r="AH9" s="440">
        <v>12644</v>
      </c>
      <c r="AI9" s="440">
        <v>5283</v>
      </c>
      <c r="AJ9" s="440">
        <v>0</v>
      </c>
      <c r="AK9" s="440">
        <v>0</v>
      </c>
      <c r="AL9" s="440">
        <v>0</v>
      </c>
      <c r="AM9" s="440">
        <v>0</v>
      </c>
      <c r="AN9" s="586">
        <v>0</v>
      </c>
      <c r="AO9" s="512">
        <v>0</v>
      </c>
      <c r="AQ9" s="511" t="s">
        <v>19</v>
      </c>
      <c r="AR9" s="440">
        <f>SUM(AR46:AR53)</f>
        <v>1824</v>
      </c>
      <c r="AS9" s="440">
        <f t="shared" ref="AS9:BC9" si="2">SUM(AS46:AS53)</f>
        <v>1768</v>
      </c>
      <c r="AT9" s="440">
        <f t="shared" si="2"/>
        <v>1761</v>
      </c>
      <c r="AU9" s="440">
        <f t="shared" si="2"/>
        <v>1649</v>
      </c>
      <c r="AV9" s="440">
        <f t="shared" si="2"/>
        <v>1589</v>
      </c>
      <c r="AW9" s="440">
        <f t="shared" si="2"/>
        <v>8591</v>
      </c>
      <c r="AX9" s="440">
        <f>SUM(AX46:AX53)</f>
        <v>0</v>
      </c>
      <c r="AY9" s="440">
        <f>SUM(AY46:AY53)</f>
        <v>0</v>
      </c>
      <c r="AZ9" s="440">
        <f t="shared" si="2"/>
        <v>12556</v>
      </c>
      <c r="BA9" s="440">
        <f t="shared" si="2"/>
        <v>894</v>
      </c>
      <c r="BB9" s="440">
        <f t="shared" si="2"/>
        <v>13450</v>
      </c>
      <c r="BC9" s="512">
        <f t="shared" si="2"/>
        <v>1644</v>
      </c>
      <c r="BE9" s="511" t="s">
        <v>19</v>
      </c>
      <c r="BF9" s="440">
        <f>SUM(BF46:BF53)</f>
        <v>6517</v>
      </c>
      <c r="BG9" s="512">
        <f>SUM(BG46:BG53)</f>
        <v>1297</v>
      </c>
    </row>
    <row r="10" spans="1:63" s="36" customFormat="1" ht="13.8">
      <c r="A10" s="511" t="s">
        <v>20</v>
      </c>
      <c r="B10" s="440">
        <v>2947</v>
      </c>
      <c r="C10" s="440">
        <v>1433</v>
      </c>
      <c r="D10" s="440">
        <v>2403</v>
      </c>
      <c r="E10" s="440">
        <v>1207</v>
      </c>
      <c r="F10" s="440">
        <v>2350</v>
      </c>
      <c r="G10" s="440">
        <v>1223</v>
      </c>
      <c r="H10" s="440">
        <v>2161</v>
      </c>
      <c r="I10" s="440">
        <v>1137</v>
      </c>
      <c r="J10" s="440">
        <v>1986</v>
      </c>
      <c r="K10" s="440">
        <v>964</v>
      </c>
      <c r="L10" s="440">
        <v>1022</v>
      </c>
      <c r="M10" s="440">
        <v>11847</v>
      </c>
      <c r="N10" s="440">
        <v>6022</v>
      </c>
      <c r="O10" s="440">
        <v>0</v>
      </c>
      <c r="P10" s="440">
        <v>0</v>
      </c>
      <c r="Q10" s="440">
        <v>0</v>
      </c>
      <c r="R10" s="440">
        <v>0</v>
      </c>
      <c r="S10" s="586">
        <v>0</v>
      </c>
      <c r="T10" s="512">
        <v>0</v>
      </c>
      <c r="V10" s="511" t="s">
        <v>20</v>
      </c>
      <c r="W10" s="440">
        <v>272</v>
      </c>
      <c r="X10" s="440">
        <v>111</v>
      </c>
      <c r="Y10" s="440">
        <v>214</v>
      </c>
      <c r="Z10" s="440">
        <v>86</v>
      </c>
      <c r="AA10" s="440">
        <v>261</v>
      </c>
      <c r="AB10" s="440">
        <v>106</v>
      </c>
      <c r="AC10" s="440">
        <v>135</v>
      </c>
      <c r="AD10" s="440">
        <v>56</v>
      </c>
      <c r="AE10" s="440">
        <v>123</v>
      </c>
      <c r="AF10" s="440">
        <v>64</v>
      </c>
      <c r="AG10" s="440">
        <v>59</v>
      </c>
      <c r="AH10" s="440">
        <v>1005</v>
      </c>
      <c r="AI10" s="440">
        <v>418</v>
      </c>
      <c r="AJ10" s="440">
        <v>0</v>
      </c>
      <c r="AK10" s="440">
        <v>0</v>
      </c>
      <c r="AL10" s="440">
        <v>0</v>
      </c>
      <c r="AM10" s="440">
        <v>0</v>
      </c>
      <c r="AN10" s="586">
        <v>0</v>
      </c>
      <c r="AO10" s="512">
        <v>0</v>
      </c>
      <c r="AQ10" s="511" t="s">
        <v>20</v>
      </c>
      <c r="AR10" s="440">
        <f>SUM(AR55:AR60)</f>
        <v>87</v>
      </c>
      <c r="AS10" s="440">
        <f t="shared" ref="AS10:BC10" si="3">SUM(AS55:AS60)</f>
        <v>71</v>
      </c>
      <c r="AT10" s="440">
        <f t="shared" si="3"/>
        <v>71</v>
      </c>
      <c r="AU10" s="440">
        <f t="shared" si="3"/>
        <v>72</v>
      </c>
      <c r="AV10" s="440">
        <f t="shared" si="3"/>
        <v>65</v>
      </c>
      <c r="AW10" s="440">
        <f t="shared" si="3"/>
        <v>366</v>
      </c>
      <c r="AX10" s="440">
        <f>SUM(AX55:AX60)</f>
        <v>0</v>
      </c>
      <c r="AY10" s="440">
        <f>SUM(AY55:AY60)</f>
        <v>0</v>
      </c>
      <c r="AZ10" s="440">
        <f t="shared" si="3"/>
        <v>369</v>
      </c>
      <c r="BA10" s="440">
        <f t="shared" si="3"/>
        <v>58</v>
      </c>
      <c r="BB10" s="440">
        <f t="shared" si="3"/>
        <v>427</v>
      </c>
      <c r="BC10" s="512">
        <f t="shared" si="3"/>
        <v>68</v>
      </c>
      <c r="BE10" s="511" t="s">
        <v>20</v>
      </c>
      <c r="BF10" s="440">
        <f>SUM(BF55:BF60)</f>
        <v>240</v>
      </c>
      <c r="BG10" s="512">
        <f>SUM(BG55:BG60)</f>
        <v>30</v>
      </c>
    </row>
    <row r="11" spans="1:63" s="36" customFormat="1" ht="13.8">
      <c r="A11" s="511" t="s">
        <v>21</v>
      </c>
      <c r="B11" s="440">
        <v>3852</v>
      </c>
      <c r="C11" s="440">
        <v>2069</v>
      </c>
      <c r="D11" s="440">
        <v>2117</v>
      </c>
      <c r="E11" s="440">
        <v>1166</v>
      </c>
      <c r="F11" s="440">
        <v>1911</v>
      </c>
      <c r="G11" s="440">
        <v>1038</v>
      </c>
      <c r="H11" s="440">
        <v>718</v>
      </c>
      <c r="I11" s="440">
        <v>392</v>
      </c>
      <c r="J11" s="440">
        <v>547</v>
      </c>
      <c r="K11" s="440">
        <v>257</v>
      </c>
      <c r="L11" s="440">
        <v>290</v>
      </c>
      <c r="M11" s="440">
        <v>9145</v>
      </c>
      <c r="N11" s="440">
        <v>4955</v>
      </c>
      <c r="O11" s="440">
        <v>0</v>
      </c>
      <c r="P11" s="440">
        <v>0</v>
      </c>
      <c r="Q11" s="440">
        <v>0</v>
      </c>
      <c r="R11" s="440">
        <v>0</v>
      </c>
      <c r="S11" s="586">
        <v>0</v>
      </c>
      <c r="T11" s="512">
        <v>0</v>
      </c>
      <c r="V11" s="511" t="s">
        <v>21</v>
      </c>
      <c r="W11" s="440">
        <v>812</v>
      </c>
      <c r="X11" s="440">
        <v>423</v>
      </c>
      <c r="Y11" s="440">
        <v>359</v>
      </c>
      <c r="Z11" s="440">
        <v>199</v>
      </c>
      <c r="AA11" s="440">
        <v>150</v>
      </c>
      <c r="AB11" s="440">
        <v>80</v>
      </c>
      <c r="AC11" s="440">
        <v>46</v>
      </c>
      <c r="AD11" s="440">
        <v>24</v>
      </c>
      <c r="AE11" s="440">
        <v>3</v>
      </c>
      <c r="AF11" s="440">
        <v>0</v>
      </c>
      <c r="AG11" s="440">
        <v>3</v>
      </c>
      <c r="AH11" s="440">
        <v>1370</v>
      </c>
      <c r="AI11" s="440">
        <v>729</v>
      </c>
      <c r="AJ11" s="440">
        <v>0</v>
      </c>
      <c r="AK11" s="440">
        <v>0</v>
      </c>
      <c r="AL11" s="440">
        <v>0</v>
      </c>
      <c r="AM11" s="440">
        <v>0</v>
      </c>
      <c r="AN11" s="586">
        <v>0</v>
      </c>
      <c r="AO11" s="512">
        <v>0</v>
      </c>
      <c r="AQ11" s="511" t="s">
        <v>21</v>
      </c>
      <c r="AR11" s="440">
        <f>SUM(AR62:AR65)</f>
        <v>100</v>
      </c>
      <c r="AS11" s="440">
        <f t="shared" ref="AS11:BC11" si="4">SUM(AS62:AS65)</f>
        <v>98</v>
      </c>
      <c r="AT11" s="440">
        <f t="shared" si="4"/>
        <v>99</v>
      </c>
      <c r="AU11" s="440">
        <f t="shared" si="4"/>
        <v>29</v>
      </c>
      <c r="AV11" s="440">
        <f t="shared" si="4"/>
        <v>26</v>
      </c>
      <c r="AW11" s="440">
        <f t="shared" si="4"/>
        <v>352</v>
      </c>
      <c r="AX11" s="440">
        <f>SUM(AX62:AX65)</f>
        <v>0</v>
      </c>
      <c r="AY11" s="440">
        <f>SUM(AY62:AY65)</f>
        <v>0</v>
      </c>
      <c r="AZ11" s="440">
        <f t="shared" si="4"/>
        <v>177</v>
      </c>
      <c r="BA11" s="440">
        <f t="shared" si="4"/>
        <v>18</v>
      </c>
      <c r="BB11" s="440">
        <f t="shared" si="4"/>
        <v>195</v>
      </c>
      <c r="BC11" s="512">
        <f t="shared" si="4"/>
        <v>94</v>
      </c>
      <c r="BE11" s="511" t="s">
        <v>21</v>
      </c>
      <c r="BF11" s="440">
        <f>SUM(BF62:BF65)</f>
        <v>199</v>
      </c>
      <c r="BG11" s="512">
        <f>SUM(BG62:BG65)</f>
        <v>24</v>
      </c>
    </row>
    <row r="12" spans="1:63" s="36" customFormat="1" ht="13.8">
      <c r="A12" s="511" t="s">
        <v>22</v>
      </c>
      <c r="B12" s="440">
        <v>4200</v>
      </c>
      <c r="C12" s="440">
        <v>2140</v>
      </c>
      <c r="D12" s="440">
        <v>2153</v>
      </c>
      <c r="E12" s="440">
        <v>1130</v>
      </c>
      <c r="F12" s="440">
        <v>2318</v>
      </c>
      <c r="G12" s="440">
        <v>1160</v>
      </c>
      <c r="H12" s="440">
        <v>1372</v>
      </c>
      <c r="I12" s="440">
        <v>720</v>
      </c>
      <c r="J12" s="440">
        <v>1061</v>
      </c>
      <c r="K12" s="440">
        <v>539</v>
      </c>
      <c r="L12" s="440">
        <v>522</v>
      </c>
      <c r="M12" s="440">
        <v>11104</v>
      </c>
      <c r="N12" s="440">
        <v>5672</v>
      </c>
      <c r="O12" s="440">
        <v>79</v>
      </c>
      <c r="P12" s="440">
        <v>37</v>
      </c>
      <c r="Q12" s="440">
        <v>42</v>
      </c>
      <c r="R12" s="440">
        <v>52</v>
      </c>
      <c r="S12" s="586">
        <v>27</v>
      </c>
      <c r="T12" s="512">
        <v>25</v>
      </c>
      <c r="V12" s="511" t="s">
        <v>22</v>
      </c>
      <c r="W12" s="440">
        <v>616</v>
      </c>
      <c r="X12" s="440">
        <v>319</v>
      </c>
      <c r="Y12" s="440">
        <v>376</v>
      </c>
      <c r="Z12" s="440">
        <v>202</v>
      </c>
      <c r="AA12" s="440">
        <v>285</v>
      </c>
      <c r="AB12" s="440">
        <v>139</v>
      </c>
      <c r="AC12" s="440">
        <v>135</v>
      </c>
      <c r="AD12" s="440">
        <v>67</v>
      </c>
      <c r="AE12" s="440">
        <v>10</v>
      </c>
      <c r="AF12" s="440">
        <v>5</v>
      </c>
      <c r="AG12" s="440">
        <v>5</v>
      </c>
      <c r="AH12" s="440">
        <v>1422</v>
      </c>
      <c r="AI12" s="440">
        <v>732</v>
      </c>
      <c r="AJ12" s="440">
        <v>0</v>
      </c>
      <c r="AK12" s="440">
        <v>0</v>
      </c>
      <c r="AL12" s="440">
        <v>0</v>
      </c>
      <c r="AM12" s="440">
        <v>0</v>
      </c>
      <c r="AN12" s="586">
        <v>0</v>
      </c>
      <c r="AO12" s="512">
        <v>0</v>
      </c>
      <c r="AQ12" s="511" t="s">
        <v>22</v>
      </c>
      <c r="AR12" s="440">
        <f>SUM(AR71:AR73)</f>
        <v>81</v>
      </c>
      <c r="AS12" s="440">
        <f t="shared" ref="AS12:BC12" si="5">SUM(AS71:AS73)</f>
        <v>71</v>
      </c>
      <c r="AT12" s="440">
        <f t="shared" si="5"/>
        <v>76</v>
      </c>
      <c r="AU12" s="440">
        <f t="shared" si="5"/>
        <v>46</v>
      </c>
      <c r="AV12" s="440">
        <f t="shared" si="5"/>
        <v>36</v>
      </c>
      <c r="AW12" s="440">
        <f t="shared" si="5"/>
        <v>310</v>
      </c>
      <c r="AX12" s="440">
        <f>SUM(AX71:AX73)</f>
        <v>0</v>
      </c>
      <c r="AY12" s="440">
        <f>SUM(AY71:AY73)</f>
        <v>0</v>
      </c>
      <c r="AZ12" s="440">
        <f t="shared" si="5"/>
        <v>283</v>
      </c>
      <c r="BA12" s="440">
        <f t="shared" si="5"/>
        <v>27</v>
      </c>
      <c r="BB12" s="440">
        <f t="shared" si="5"/>
        <v>310</v>
      </c>
      <c r="BC12" s="512">
        <f t="shared" si="5"/>
        <v>79</v>
      </c>
      <c r="BE12" s="511" t="s">
        <v>22</v>
      </c>
      <c r="BF12" s="440">
        <f>SUM(BF71:BF73)</f>
        <v>269</v>
      </c>
      <c r="BG12" s="512">
        <f>SUM(BG71:BG73)</f>
        <v>44</v>
      </c>
    </row>
    <row r="13" spans="1:63" s="36" customFormat="1" ht="13.8">
      <c r="A13" s="511" t="s">
        <v>23</v>
      </c>
      <c r="B13" s="440">
        <v>10686</v>
      </c>
      <c r="C13" s="440">
        <v>5562</v>
      </c>
      <c r="D13" s="440">
        <v>7834</v>
      </c>
      <c r="E13" s="440">
        <v>4085</v>
      </c>
      <c r="F13" s="440">
        <v>6451</v>
      </c>
      <c r="G13" s="440">
        <v>3395</v>
      </c>
      <c r="H13" s="440">
        <v>4967</v>
      </c>
      <c r="I13" s="440">
        <v>2699</v>
      </c>
      <c r="J13" s="440">
        <v>3947</v>
      </c>
      <c r="K13" s="440">
        <v>1812</v>
      </c>
      <c r="L13" s="440">
        <v>2135</v>
      </c>
      <c r="M13" s="440">
        <v>33885</v>
      </c>
      <c r="N13" s="440">
        <v>17876</v>
      </c>
      <c r="O13" s="440">
        <v>7</v>
      </c>
      <c r="P13" s="440">
        <v>4</v>
      </c>
      <c r="Q13" s="440">
        <v>3</v>
      </c>
      <c r="R13" s="440">
        <v>10</v>
      </c>
      <c r="S13" s="586">
        <v>5</v>
      </c>
      <c r="T13" s="512">
        <v>5</v>
      </c>
      <c r="V13" s="511" t="s">
        <v>23</v>
      </c>
      <c r="W13" s="440">
        <v>1311</v>
      </c>
      <c r="X13" s="440">
        <v>618</v>
      </c>
      <c r="Y13" s="440">
        <v>837</v>
      </c>
      <c r="Z13" s="440">
        <v>400</v>
      </c>
      <c r="AA13" s="440">
        <v>587</v>
      </c>
      <c r="AB13" s="440">
        <v>288</v>
      </c>
      <c r="AC13" s="440">
        <v>238</v>
      </c>
      <c r="AD13" s="440">
        <v>116</v>
      </c>
      <c r="AE13" s="440">
        <v>58</v>
      </c>
      <c r="AF13" s="440">
        <v>28</v>
      </c>
      <c r="AG13" s="440">
        <v>30</v>
      </c>
      <c r="AH13" s="440">
        <v>3031</v>
      </c>
      <c r="AI13" s="440">
        <v>1452</v>
      </c>
      <c r="AJ13" s="440">
        <v>0</v>
      </c>
      <c r="AK13" s="440">
        <v>0</v>
      </c>
      <c r="AL13" s="440">
        <v>0</v>
      </c>
      <c r="AM13" s="440">
        <v>0</v>
      </c>
      <c r="AN13" s="586">
        <v>0</v>
      </c>
      <c r="AO13" s="512">
        <v>0</v>
      </c>
      <c r="AQ13" s="511" t="s">
        <v>23</v>
      </c>
      <c r="AR13" s="440">
        <f>SUM(AR75:AR83)</f>
        <v>323</v>
      </c>
      <c r="AS13" s="440">
        <f t="shared" ref="AS13:BC13" si="6">SUM(AS75:AS83)</f>
        <v>309</v>
      </c>
      <c r="AT13" s="440">
        <f t="shared" si="6"/>
        <v>295</v>
      </c>
      <c r="AU13" s="440">
        <f t="shared" si="6"/>
        <v>242</v>
      </c>
      <c r="AV13" s="440">
        <f t="shared" si="6"/>
        <v>211</v>
      </c>
      <c r="AW13" s="440">
        <f t="shared" si="6"/>
        <v>1380</v>
      </c>
      <c r="AX13" s="440">
        <f>SUM(AX75:AX83)</f>
        <v>0</v>
      </c>
      <c r="AY13" s="440">
        <f>SUM(AY75:AY83)</f>
        <v>0</v>
      </c>
      <c r="AZ13" s="440">
        <f t="shared" si="6"/>
        <v>1101</v>
      </c>
      <c r="BA13" s="440">
        <f t="shared" si="6"/>
        <v>181</v>
      </c>
      <c r="BB13" s="440">
        <f t="shared" si="6"/>
        <v>1282</v>
      </c>
      <c r="BC13" s="512">
        <f t="shared" si="6"/>
        <v>270</v>
      </c>
      <c r="BE13" s="511" t="s">
        <v>23</v>
      </c>
      <c r="BF13" s="440">
        <f>SUM(BF75:BF83)</f>
        <v>849</v>
      </c>
      <c r="BG13" s="512">
        <f>SUM(BG75:BG83)</f>
        <v>202</v>
      </c>
    </row>
    <row r="14" spans="1:63" s="36" customFormat="1" ht="13.8">
      <c r="A14" s="511" t="s">
        <v>24</v>
      </c>
      <c r="B14" s="440">
        <v>1037</v>
      </c>
      <c r="C14" s="440">
        <v>537</v>
      </c>
      <c r="D14" s="440">
        <v>933</v>
      </c>
      <c r="E14" s="440">
        <v>462</v>
      </c>
      <c r="F14" s="440">
        <v>1147</v>
      </c>
      <c r="G14" s="440">
        <v>571</v>
      </c>
      <c r="H14" s="440">
        <v>765</v>
      </c>
      <c r="I14" s="440">
        <v>406</v>
      </c>
      <c r="J14" s="440">
        <v>549</v>
      </c>
      <c r="K14" s="440">
        <v>264</v>
      </c>
      <c r="L14" s="440">
        <v>285</v>
      </c>
      <c r="M14" s="440">
        <v>4431</v>
      </c>
      <c r="N14" s="440">
        <v>2261</v>
      </c>
      <c r="O14" s="440">
        <v>0</v>
      </c>
      <c r="P14" s="440">
        <v>0</v>
      </c>
      <c r="Q14" s="440">
        <v>0</v>
      </c>
      <c r="R14" s="440">
        <v>0</v>
      </c>
      <c r="S14" s="586">
        <v>0</v>
      </c>
      <c r="T14" s="512">
        <v>0</v>
      </c>
      <c r="V14" s="511" t="s">
        <v>24</v>
      </c>
      <c r="W14" s="440">
        <v>92</v>
      </c>
      <c r="X14" s="440">
        <v>38</v>
      </c>
      <c r="Y14" s="440">
        <v>57</v>
      </c>
      <c r="Z14" s="440">
        <v>21</v>
      </c>
      <c r="AA14" s="440">
        <v>99</v>
      </c>
      <c r="AB14" s="440">
        <v>47</v>
      </c>
      <c r="AC14" s="440">
        <v>36</v>
      </c>
      <c r="AD14" s="440">
        <v>19</v>
      </c>
      <c r="AE14" s="440">
        <v>0</v>
      </c>
      <c r="AF14" s="440">
        <v>0</v>
      </c>
      <c r="AG14" s="440">
        <v>0</v>
      </c>
      <c r="AH14" s="440">
        <v>284</v>
      </c>
      <c r="AI14" s="440">
        <v>125</v>
      </c>
      <c r="AJ14" s="440">
        <v>0</v>
      </c>
      <c r="AK14" s="440">
        <v>0</v>
      </c>
      <c r="AL14" s="440">
        <v>0</v>
      </c>
      <c r="AM14" s="440">
        <v>0</v>
      </c>
      <c r="AN14" s="586">
        <v>0</v>
      </c>
      <c r="AO14" s="512">
        <v>0</v>
      </c>
      <c r="AQ14" s="511" t="s">
        <v>24</v>
      </c>
      <c r="AR14" s="440">
        <f>SUM(AR85:AR89)</f>
        <v>30</v>
      </c>
      <c r="AS14" s="440">
        <f t="shared" ref="AS14:BC14" si="7">SUM(AS85:AS89)</f>
        <v>27</v>
      </c>
      <c r="AT14" s="440">
        <f t="shared" si="7"/>
        <v>35</v>
      </c>
      <c r="AU14" s="440">
        <f t="shared" si="7"/>
        <v>25</v>
      </c>
      <c r="AV14" s="440">
        <f t="shared" si="7"/>
        <v>20</v>
      </c>
      <c r="AW14" s="440">
        <f t="shared" si="7"/>
        <v>137</v>
      </c>
      <c r="AX14" s="440">
        <f>SUM(AX85:AX89)</f>
        <v>0</v>
      </c>
      <c r="AY14" s="440">
        <f>SUM(AY85:AY89)</f>
        <v>0</v>
      </c>
      <c r="AZ14" s="440">
        <f t="shared" si="7"/>
        <v>160</v>
      </c>
      <c r="BA14" s="440">
        <f t="shared" si="7"/>
        <v>13</v>
      </c>
      <c r="BB14" s="440">
        <f t="shared" si="7"/>
        <v>173</v>
      </c>
      <c r="BC14" s="512">
        <f t="shared" si="7"/>
        <v>21</v>
      </c>
      <c r="BE14" s="511" t="s">
        <v>24</v>
      </c>
      <c r="BF14" s="440">
        <f>SUM(BF85:BF89)</f>
        <v>81</v>
      </c>
      <c r="BG14" s="512">
        <f>SUM(BG85:BG89)</f>
        <v>6</v>
      </c>
    </row>
    <row r="15" spans="1:63" s="36" customFormat="1" ht="13.8">
      <c r="A15" s="511" t="s">
        <v>25</v>
      </c>
      <c r="B15" s="440">
        <v>5938</v>
      </c>
      <c r="C15" s="440">
        <v>2947</v>
      </c>
      <c r="D15" s="440">
        <v>5266</v>
      </c>
      <c r="E15" s="440">
        <v>2598</v>
      </c>
      <c r="F15" s="440">
        <v>4866</v>
      </c>
      <c r="G15" s="440">
        <v>2449</v>
      </c>
      <c r="H15" s="440">
        <v>4288</v>
      </c>
      <c r="I15" s="440">
        <v>2234</v>
      </c>
      <c r="J15" s="440">
        <v>3702</v>
      </c>
      <c r="K15" s="440">
        <v>1838</v>
      </c>
      <c r="L15" s="440">
        <v>1864</v>
      </c>
      <c r="M15" s="440">
        <v>24060</v>
      </c>
      <c r="N15" s="440">
        <v>12092</v>
      </c>
      <c r="O15" s="440">
        <v>27</v>
      </c>
      <c r="P15" s="440">
        <v>12</v>
      </c>
      <c r="Q15" s="440">
        <v>15</v>
      </c>
      <c r="R15" s="440">
        <v>16</v>
      </c>
      <c r="S15" s="586">
        <v>9</v>
      </c>
      <c r="T15" s="512">
        <v>7</v>
      </c>
      <c r="V15" s="511" t="s">
        <v>25</v>
      </c>
      <c r="W15" s="440">
        <v>259</v>
      </c>
      <c r="X15" s="440">
        <v>103</v>
      </c>
      <c r="Y15" s="440">
        <v>283</v>
      </c>
      <c r="Z15" s="440">
        <v>118</v>
      </c>
      <c r="AA15" s="440">
        <v>288</v>
      </c>
      <c r="AB15" s="440">
        <v>118</v>
      </c>
      <c r="AC15" s="440">
        <v>205</v>
      </c>
      <c r="AD15" s="440">
        <v>96</v>
      </c>
      <c r="AE15" s="440">
        <v>123</v>
      </c>
      <c r="AF15" s="440">
        <v>69</v>
      </c>
      <c r="AG15" s="440">
        <v>54</v>
      </c>
      <c r="AH15" s="440">
        <v>1158</v>
      </c>
      <c r="AI15" s="440">
        <v>489</v>
      </c>
      <c r="AJ15" s="440">
        <v>0</v>
      </c>
      <c r="AK15" s="440">
        <v>0</v>
      </c>
      <c r="AL15" s="440">
        <v>0</v>
      </c>
      <c r="AM15" s="440">
        <v>0</v>
      </c>
      <c r="AN15" s="586">
        <v>0</v>
      </c>
      <c r="AO15" s="512">
        <v>0</v>
      </c>
      <c r="AQ15" s="511" t="s">
        <v>25</v>
      </c>
      <c r="AR15" s="440">
        <f t="shared" ref="AR15:BC15" si="8">SUM(AR91:AR96)</f>
        <v>157</v>
      </c>
      <c r="AS15" s="440">
        <f t="shared" si="8"/>
        <v>151</v>
      </c>
      <c r="AT15" s="440">
        <f t="shared" si="8"/>
        <v>141</v>
      </c>
      <c r="AU15" s="440">
        <f t="shared" si="8"/>
        <v>135</v>
      </c>
      <c r="AV15" s="440">
        <f t="shared" si="8"/>
        <v>126</v>
      </c>
      <c r="AW15" s="440">
        <f t="shared" si="8"/>
        <v>710</v>
      </c>
      <c r="AX15" s="440">
        <f>SUM(AX91:AX96)</f>
        <v>1</v>
      </c>
      <c r="AY15" s="440">
        <f>SUM(AY91:AY96)</f>
        <v>1</v>
      </c>
      <c r="AZ15" s="440">
        <f t="shared" si="8"/>
        <v>1065</v>
      </c>
      <c r="BA15" s="440">
        <f t="shared" si="8"/>
        <v>40</v>
      </c>
      <c r="BB15" s="440">
        <f t="shared" si="8"/>
        <v>1105</v>
      </c>
      <c r="BC15" s="512">
        <f t="shared" si="8"/>
        <v>142</v>
      </c>
      <c r="BE15" s="511" t="s">
        <v>25</v>
      </c>
      <c r="BF15" s="440">
        <f>SUM(BF91:BF96)</f>
        <v>577</v>
      </c>
      <c r="BG15" s="512">
        <f>SUM(BG91:BG96)</f>
        <v>136</v>
      </c>
    </row>
    <row r="16" spans="1:63" s="36" customFormat="1" ht="13.8">
      <c r="A16" s="511" t="s">
        <v>26</v>
      </c>
      <c r="B16" s="440">
        <v>1093</v>
      </c>
      <c r="C16" s="440">
        <v>506</v>
      </c>
      <c r="D16" s="440">
        <v>966</v>
      </c>
      <c r="E16" s="440">
        <v>471</v>
      </c>
      <c r="F16" s="440">
        <v>857</v>
      </c>
      <c r="G16" s="440">
        <v>436</v>
      </c>
      <c r="H16" s="440">
        <v>810</v>
      </c>
      <c r="I16" s="440">
        <v>401</v>
      </c>
      <c r="J16" s="440">
        <v>605</v>
      </c>
      <c r="K16" s="440">
        <v>303</v>
      </c>
      <c r="L16" s="440">
        <v>302</v>
      </c>
      <c r="M16" s="440">
        <v>4331</v>
      </c>
      <c r="N16" s="440">
        <v>2116</v>
      </c>
      <c r="O16" s="440">
        <v>0</v>
      </c>
      <c r="P16" s="440">
        <v>0</v>
      </c>
      <c r="Q16" s="440">
        <v>0</v>
      </c>
      <c r="R16" s="440">
        <v>0</v>
      </c>
      <c r="S16" s="586">
        <v>0</v>
      </c>
      <c r="T16" s="512">
        <v>0</v>
      </c>
      <c r="V16" s="511" t="s">
        <v>26</v>
      </c>
      <c r="W16" s="440">
        <v>127</v>
      </c>
      <c r="X16" s="440">
        <v>58</v>
      </c>
      <c r="Y16" s="440">
        <v>145</v>
      </c>
      <c r="Z16" s="440">
        <v>62</v>
      </c>
      <c r="AA16" s="440">
        <v>139</v>
      </c>
      <c r="AB16" s="440">
        <v>65</v>
      </c>
      <c r="AC16" s="440">
        <v>99</v>
      </c>
      <c r="AD16" s="440">
        <v>47</v>
      </c>
      <c r="AE16" s="440">
        <v>22</v>
      </c>
      <c r="AF16" s="440">
        <v>9</v>
      </c>
      <c r="AG16" s="440">
        <v>13</v>
      </c>
      <c r="AH16" s="440">
        <v>532</v>
      </c>
      <c r="AI16" s="440">
        <v>245</v>
      </c>
      <c r="AJ16" s="440">
        <v>0</v>
      </c>
      <c r="AK16" s="440">
        <v>0</v>
      </c>
      <c r="AL16" s="440">
        <v>0</v>
      </c>
      <c r="AM16" s="440">
        <v>0</v>
      </c>
      <c r="AN16" s="586">
        <v>0</v>
      </c>
      <c r="AO16" s="512">
        <v>0</v>
      </c>
      <c r="AQ16" s="511" t="s">
        <v>26</v>
      </c>
      <c r="AR16" s="440">
        <f t="shared" ref="AR16:BC16" si="9">SUM(AR98:AR99)</f>
        <v>24</v>
      </c>
      <c r="AS16" s="440">
        <f t="shared" si="9"/>
        <v>25</v>
      </c>
      <c r="AT16" s="440">
        <f t="shared" si="9"/>
        <v>21</v>
      </c>
      <c r="AU16" s="440">
        <f t="shared" si="9"/>
        <v>18</v>
      </c>
      <c r="AV16" s="440">
        <f t="shared" si="9"/>
        <v>18</v>
      </c>
      <c r="AW16" s="440">
        <f t="shared" si="9"/>
        <v>106</v>
      </c>
      <c r="AX16" s="440">
        <f>SUM(AX98:AX99)</f>
        <v>0</v>
      </c>
      <c r="AY16" s="440">
        <f>SUM(AY98:AY99)</f>
        <v>0</v>
      </c>
      <c r="AZ16" s="440">
        <f t="shared" si="9"/>
        <v>113</v>
      </c>
      <c r="BA16" s="440">
        <f t="shared" si="9"/>
        <v>17</v>
      </c>
      <c r="BB16" s="440">
        <f t="shared" si="9"/>
        <v>130</v>
      </c>
      <c r="BC16" s="512">
        <f t="shared" si="9"/>
        <v>25</v>
      </c>
      <c r="BE16" s="511" t="s">
        <v>26</v>
      </c>
      <c r="BF16" s="440">
        <f>SUM(BF98:BF99)</f>
        <v>85</v>
      </c>
      <c r="BG16" s="512">
        <f>SUM(BG98:BG99)</f>
        <v>14</v>
      </c>
    </row>
    <row r="17" spans="1:64" s="36" customFormat="1" ht="13.8">
      <c r="A17" s="511" t="s">
        <v>27</v>
      </c>
      <c r="B17" s="440">
        <v>6766</v>
      </c>
      <c r="C17" s="440">
        <v>3356</v>
      </c>
      <c r="D17" s="440">
        <v>5669</v>
      </c>
      <c r="E17" s="440">
        <v>2726</v>
      </c>
      <c r="F17" s="440">
        <v>5495</v>
      </c>
      <c r="G17" s="440">
        <v>2729</v>
      </c>
      <c r="H17" s="440">
        <v>4683</v>
      </c>
      <c r="I17" s="440">
        <v>2311</v>
      </c>
      <c r="J17" s="440">
        <v>4205</v>
      </c>
      <c r="K17" s="440">
        <v>2075</v>
      </c>
      <c r="L17" s="440">
        <v>2130</v>
      </c>
      <c r="M17" s="440">
        <v>26818</v>
      </c>
      <c r="N17" s="440">
        <v>13252</v>
      </c>
      <c r="O17" s="440">
        <v>0</v>
      </c>
      <c r="P17" s="440">
        <v>0</v>
      </c>
      <c r="Q17" s="440">
        <v>0</v>
      </c>
      <c r="R17" s="440">
        <v>0</v>
      </c>
      <c r="S17" s="586">
        <v>0</v>
      </c>
      <c r="T17" s="512">
        <v>0</v>
      </c>
      <c r="V17" s="511" t="s">
        <v>27</v>
      </c>
      <c r="W17" s="440">
        <v>278</v>
      </c>
      <c r="X17" s="440">
        <v>118</v>
      </c>
      <c r="Y17" s="440">
        <v>342</v>
      </c>
      <c r="Z17" s="440">
        <v>144</v>
      </c>
      <c r="AA17" s="440">
        <v>420</v>
      </c>
      <c r="AB17" s="440">
        <v>166</v>
      </c>
      <c r="AC17" s="440">
        <v>274</v>
      </c>
      <c r="AD17" s="440">
        <v>103</v>
      </c>
      <c r="AE17" s="440">
        <v>115</v>
      </c>
      <c r="AF17" s="440">
        <v>63</v>
      </c>
      <c r="AG17" s="440">
        <v>52</v>
      </c>
      <c r="AH17" s="440">
        <v>1429</v>
      </c>
      <c r="AI17" s="440">
        <v>583</v>
      </c>
      <c r="AJ17" s="440">
        <v>0</v>
      </c>
      <c r="AK17" s="440">
        <v>0</v>
      </c>
      <c r="AL17" s="440">
        <v>0</v>
      </c>
      <c r="AM17" s="440">
        <v>0</v>
      </c>
      <c r="AN17" s="586">
        <v>0</v>
      </c>
      <c r="AO17" s="512">
        <v>0</v>
      </c>
      <c r="AQ17" s="511" t="s">
        <v>27</v>
      </c>
      <c r="AR17" s="440">
        <f>SUM(AR105:AR110)</f>
        <v>222</v>
      </c>
      <c r="AS17" s="440">
        <f t="shared" ref="AS17:BC17" si="10">SUM(AS105:AS110)</f>
        <v>209</v>
      </c>
      <c r="AT17" s="440">
        <f t="shared" si="10"/>
        <v>216</v>
      </c>
      <c r="AU17" s="440">
        <f t="shared" si="10"/>
        <v>194</v>
      </c>
      <c r="AV17" s="440">
        <f t="shared" si="10"/>
        <v>188</v>
      </c>
      <c r="AW17" s="440">
        <f t="shared" si="10"/>
        <v>1029</v>
      </c>
      <c r="AX17" s="440">
        <f>SUM(AX105:AX110)</f>
        <v>0</v>
      </c>
      <c r="AY17" s="440">
        <f>SUM(AY105:AY110)</f>
        <v>0</v>
      </c>
      <c r="AZ17" s="440">
        <f t="shared" si="10"/>
        <v>1099</v>
      </c>
      <c r="BA17" s="440">
        <f t="shared" si="10"/>
        <v>149</v>
      </c>
      <c r="BB17" s="440">
        <f t="shared" si="10"/>
        <v>1248</v>
      </c>
      <c r="BC17" s="512">
        <f t="shared" si="10"/>
        <v>182</v>
      </c>
      <c r="BE17" s="511" t="s">
        <v>27</v>
      </c>
      <c r="BF17" s="440">
        <f>SUM(BF105:BF110)</f>
        <v>650</v>
      </c>
      <c r="BG17" s="512">
        <f>SUM(BG105:BG110)</f>
        <v>129</v>
      </c>
    </row>
    <row r="18" spans="1:64" s="36" customFormat="1" ht="13.8">
      <c r="A18" s="511" t="s">
        <v>28</v>
      </c>
      <c r="B18" s="440">
        <v>9774</v>
      </c>
      <c r="C18" s="440">
        <v>4833</v>
      </c>
      <c r="D18" s="440">
        <v>6724</v>
      </c>
      <c r="E18" s="440">
        <v>3236</v>
      </c>
      <c r="F18" s="440">
        <v>6099</v>
      </c>
      <c r="G18" s="440">
        <v>2990</v>
      </c>
      <c r="H18" s="440">
        <v>4855</v>
      </c>
      <c r="I18" s="440">
        <v>2425</v>
      </c>
      <c r="J18" s="440">
        <v>3646</v>
      </c>
      <c r="K18" s="440">
        <v>1825</v>
      </c>
      <c r="L18" s="440">
        <v>1821</v>
      </c>
      <c r="M18" s="440">
        <v>31098</v>
      </c>
      <c r="N18" s="440">
        <v>15305</v>
      </c>
      <c r="O18" s="440">
        <v>0</v>
      </c>
      <c r="P18" s="440">
        <v>0</v>
      </c>
      <c r="Q18" s="440">
        <v>0</v>
      </c>
      <c r="R18" s="440">
        <v>0</v>
      </c>
      <c r="S18" s="586">
        <v>0</v>
      </c>
      <c r="T18" s="512">
        <v>0</v>
      </c>
      <c r="V18" s="511" t="s">
        <v>28</v>
      </c>
      <c r="W18" s="440">
        <v>1452</v>
      </c>
      <c r="X18" s="440">
        <v>658</v>
      </c>
      <c r="Y18" s="440">
        <v>1101</v>
      </c>
      <c r="Z18" s="440">
        <v>487</v>
      </c>
      <c r="AA18" s="440">
        <v>983</v>
      </c>
      <c r="AB18" s="440">
        <v>460</v>
      </c>
      <c r="AC18" s="440">
        <v>568</v>
      </c>
      <c r="AD18" s="440">
        <v>257</v>
      </c>
      <c r="AE18" s="440">
        <v>176</v>
      </c>
      <c r="AF18" s="440">
        <v>97</v>
      </c>
      <c r="AG18" s="440">
        <v>79</v>
      </c>
      <c r="AH18" s="440">
        <v>4280</v>
      </c>
      <c r="AI18" s="440">
        <v>1941</v>
      </c>
      <c r="AJ18" s="440">
        <v>0</v>
      </c>
      <c r="AK18" s="440">
        <v>0</v>
      </c>
      <c r="AL18" s="440">
        <v>0</v>
      </c>
      <c r="AM18" s="440">
        <v>0</v>
      </c>
      <c r="AN18" s="586">
        <v>0</v>
      </c>
      <c r="AO18" s="512">
        <v>0</v>
      </c>
      <c r="AQ18" s="511" t="s">
        <v>28</v>
      </c>
      <c r="AR18" s="440">
        <f>SUM(AR112:AR113)</f>
        <v>271</v>
      </c>
      <c r="AS18" s="440">
        <f t="shared" ref="AS18:BC18" si="11">SUM(AS112:AS113)</f>
        <v>262</v>
      </c>
      <c r="AT18" s="440">
        <f t="shared" si="11"/>
        <v>233</v>
      </c>
      <c r="AU18" s="440">
        <f t="shared" si="11"/>
        <v>257</v>
      </c>
      <c r="AV18" s="440">
        <f t="shared" si="11"/>
        <v>217</v>
      </c>
      <c r="AW18" s="440">
        <f t="shared" si="11"/>
        <v>1240</v>
      </c>
      <c r="AX18" s="440">
        <f>SUM(AX112:AX113)</f>
        <v>0</v>
      </c>
      <c r="AY18" s="440">
        <f>SUM(AY112:AY113)</f>
        <v>0</v>
      </c>
      <c r="AZ18" s="440">
        <f t="shared" si="11"/>
        <v>759</v>
      </c>
      <c r="BA18" s="440">
        <f t="shared" si="11"/>
        <v>110</v>
      </c>
      <c r="BB18" s="440">
        <f t="shared" si="11"/>
        <v>869</v>
      </c>
      <c r="BC18" s="512">
        <f t="shared" si="11"/>
        <v>256</v>
      </c>
      <c r="BE18" s="511" t="s">
        <v>28</v>
      </c>
      <c r="BF18" s="440">
        <f>SUM(BF112:BF113)</f>
        <v>731</v>
      </c>
      <c r="BG18" s="512">
        <f>SUM(BG112:BG113)</f>
        <v>50</v>
      </c>
    </row>
    <row r="19" spans="1:64" s="36" customFormat="1" ht="13.8">
      <c r="A19" s="511" t="s">
        <v>29</v>
      </c>
      <c r="B19" s="440">
        <v>8255</v>
      </c>
      <c r="C19" s="440">
        <v>4196</v>
      </c>
      <c r="D19" s="440">
        <v>7237</v>
      </c>
      <c r="E19" s="440">
        <v>3667</v>
      </c>
      <c r="F19" s="440">
        <v>7110</v>
      </c>
      <c r="G19" s="440">
        <v>3624</v>
      </c>
      <c r="H19" s="440">
        <v>6111</v>
      </c>
      <c r="I19" s="440">
        <v>3176</v>
      </c>
      <c r="J19" s="440">
        <v>5047</v>
      </c>
      <c r="K19" s="440">
        <v>2378</v>
      </c>
      <c r="L19" s="440">
        <v>2669</v>
      </c>
      <c r="M19" s="440">
        <v>33760</v>
      </c>
      <c r="N19" s="440">
        <v>17332</v>
      </c>
      <c r="O19" s="440">
        <v>340</v>
      </c>
      <c r="P19" s="440">
        <v>161</v>
      </c>
      <c r="Q19" s="440">
        <v>179</v>
      </c>
      <c r="R19" s="440">
        <v>281</v>
      </c>
      <c r="S19" s="586">
        <v>114</v>
      </c>
      <c r="T19" s="512">
        <v>167</v>
      </c>
      <c r="V19" s="511" t="s">
        <v>29</v>
      </c>
      <c r="W19" s="440">
        <v>534</v>
      </c>
      <c r="X19" s="440">
        <v>246</v>
      </c>
      <c r="Y19" s="440">
        <v>619</v>
      </c>
      <c r="Z19" s="440">
        <v>276</v>
      </c>
      <c r="AA19" s="440">
        <v>717</v>
      </c>
      <c r="AB19" s="440">
        <v>301</v>
      </c>
      <c r="AC19" s="440">
        <v>516</v>
      </c>
      <c r="AD19" s="440">
        <v>250</v>
      </c>
      <c r="AE19" s="440">
        <v>94</v>
      </c>
      <c r="AF19" s="440">
        <v>46</v>
      </c>
      <c r="AG19" s="440">
        <v>48</v>
      </c>
      <c r="AH19" s="440">
        <v>2480</v>
      </c>
      <c r="AI19" s="440">
        <v>1121</v>
      </c>
      <c r="AJ19" s="440">
        <v>7</v>
      </c>
      <c r="AK19" s="440">
        <v>4</v>
      </c>
      <c r="AL19" s="440">
        <v>3</v>
      </c>
      <c r="AM19" s="440">
        <v>8</v>
      </c>
      <c r="AN19" s="586">
        <v>4</v>
      </c>
      <c r="AO19" s="512">
        <v>4</v>
      </c>
      <c r="AQ19" s="511" t="s">
        <v>29</v>
      </c>
      <c r="AR19" s="440">
        <f>SUM(AR115:AR119)</f>
        <v>216</v>
      </c>
      <c r="AS19" s="440">
        <f t="shared" ref="AS19:BC19" si="12">SUM(AS115:AS119)</f>
        <v>213</v>
      </c>
      <c r="AT19" s="440">
        <f t="shared" si="12"/>
        <v>209</v>
      </c>
      <c r="AU19" s="440">
        <f t="shared" si="12"/>
        <v>195</v>
      </c>
      <c r="AV19" s="440">
        <f t="shared" si="12"/>
        <v>175</v>
      </c>
      <c r="AW19" s="440">
        <f t="shared" si="12"/>
        <v>1008</v>
      </c>
      <c r="AX19" s="440">
        <f>SUM(AX115:AX119)</f>
        <v>5</v>
      </c>
      <c r="AY19" s="440">
        <f>SUM(AY115:AY119)</f>
        <v>2</v>
      </c>
      <c r="AZ19" s="440">
        <f t="shared" si="12"/>
        <v>1168</v>
      </c>
      <c r="BA19" s="440">
        <f t="shared" si="12"/>
        <v>170</v>
      </c>
      <c r="BB19" s="440">
        <f t="shared" si="12"/>
        <v>1338</v>
      </c>
      <c r="BC19" s="512">
        <f t="shared" si="12"/>
        <v>194</v>
      </c>
      <c r="BE19" s="511" t="s">
        <v>29</v>
      </c>
      <c r="BF19" s="440">
        <f>SUM(BF115:BF119)</f>
        <v>755</v>
      </c>
      <c r="BG19" s="512">
        <f>SUM(BG115:BG119)</f>
        <v>116</v>
      </c>
    </row>
    <row r="20" spans="1:64" s="36" customFormat="1" ht="13.8">
      <c r="A20" s="511" t="s">
        <v>30</v>
      </c>
      <c r="B20" s="440">
        <v>16949</v>
      </c>
      <c r="C20" s="440">
        <v>8348</v>
      </c>
      <c r="D20" s="440">
        <v>13331</v>
      </c>
      <c r="E20" s="440">
        <v>6608</v>
      </c>
      <c r="F20" s="440">
        <v>12014</v>
      </c>
      <c r="G20" s="440">
        <v>6098</v>
      </c>
      <c r="H20" s="440">
        <v>8877</v>
      </c>
      <c r="I20" s="440">
        <v>4659</v>
      </c>
      <c r="J20" s="440">
        <v>6639</v>
      </c>
      <c r="K20" s="440">
        <v>3092</v>
      </c>
      <c r="L20" s="440">
        <v>3547</v>
      </c>
      <c r="M20" s="440">
        <v>57810</v>
      </c>
      <c r="N20" s="440">
        <v>29260</v>
      </c>
      <c r="O20" s="440">
        <v>30</v>
      </c>
      <c r="P20" s="440">
        <v>6</v>
      </c>
      <c r="Q20" s="440">
        <v>24</v>
      </c>
      <c r="R20" s="440">
        <v>18</v>
      </c>
      <c r="S20" s="586">
        <v>3</v>
      </c>
      <c r="T20" s="512">
        <v>15</v>
      </c>
      <c r="V20" s="511" t="s">
        <v>30</v>
      </c>
      <c r="W20" s="440">
        <v>1722</v>
      </c>
      <c r="X20" s="440">
        <v>770</v>
      </c>
      <c r="Y20" s="440">
        <v>2176</v>
      </c>
      <c r="Z20" s="440">
        <v>955</v>
      </c>
      <c r="AA20" s="440">
        <v>1982</v>
      </c>
      <c r="AB20" s="440">
        <v>934</v>
      </c>
      <c r="AC20" s="440">
        <v>836</v>
      </c>
      <c r="AD20" s="440">
        <v>411</v>
      </c>
      <c r="AE20" s="440">
        <v>282</v>
      </c>
      <c r="AF20" s="440">
        <v>139</v>
      </c>
      <c r="AG20" s="440">
        <v>143</v>
      </c>
      <c r="AH20" s="440">
        <v>6998</v>
      </c>
      <c r="AI20" s="440">
        <v>3213</v>
      </c>
      <c r="AJ20" s="440">
        <v>0</v>
      </c>
      <c r="AK20" s="440">
        <v>0</v>
      </c>
      <c r="AL20" s="440">
        <v>0</v>
      </c>
      <c r="AM20" s="440">
        <v>0</v>
      </c>
      <c r="AN20" s="586">
        <v>0</v>
      </c>
      <c r="AO20" s="512">
        <v>0</v>
      </c>
      <c r="AQ20" s="511" t="s">
        <v>30</v>
      </c>
      <c r="AR20" s="440">
        <f>SUM(AR121:AR127)</f>
        <v>571</v>
      </c>
      <c r="AS20" s="440">
        <f t="shared" ref="AS20:BC20" si="13">SUM(AS121:AS127)</f>
        <v>533</v>
      </c>
      <c r="AT20" s="440">
        <f t="shared" si="13"/>
        <v>522</v>
      </c>
      <c r="AU20" s="440">
        <f t="shared" si="13"/>
        <v>470</v>
      </c>
      <c r="AV20" s="440">
        <f t="shared" si="13"/>
        <v>436</v>
      </c>
      <c r="AW20" s="440">
        <f t="shared" si="13"/>
        <v>2532</v>
      </c>
      <c r="AX20" s="440">
        <f>SUM(AX121:AX127)</f>
        <v>1</v>
      </c>
      <c r="AY20" s="440">
        <f>SUM(AY121:AY127)</f>
        <v>1</v>
      </c>
      <c r="AZ20" s="440">
        <f t="shared" si="13"/>
        <v>1910</v>
      </c>
      <c r="BA20" s="440">
        <f t="shared" si="13"/>
        <v>210</v>
      </c>
      <c r="BB20" s="440">
        <f t="shared" si="13"/>
        <v>2120</v>
      </c>
      <c r="BC20" s="512">
        <f t="shared" si="13"/>
        <v>488</v>
      </c>
      <c r="BE20" s="511" t="s">
        <v>30</v>
      </c>
      <c r="BF20" s="440">
        <f>SUM(BF121:BF127)</f>
        <v>1368</v>
      </c>
      <c r="BG20" s="512">
        <f>SUM(BG121:BG127)</f>
        <v>119</v>
      </c>
    </row>
    <row r="21" spans="1:64" s="36" customFormat="1" ht="13.8">
      <c r="A21" s="511" t="s">
        <v>31</v>
      </c>
      <c r="B21" s="440">
        <v>2765</v>
      </c>
      <c r="C21" s="440">
        <v>1378</v>
      </c>
      <c r="D21" s="440">
        <v>2107</v>
      </c>
      <c r="E21" s="440">
        <v>1044</v>
      </c>
      <c r="F21" s="440">
        <v>1976</v>
      </c>
      <c r="G21" s="440">
        <v>985</v>
      </c>
      <c r="H21" s="440">
        <v>1362</v>
      </c>
      <c r="I21" s="440">
        <v>707</v>
      </c>
      <c r="J21" s="440">
        <v>1014</v>
      </c>
      <c r="K21" s="440">
        <v>494</v>
      </c>
      <c r="L21" s="440">
        <v>520</v>
      </c>
      <c r="M21" s="440">
        <v>9224</v>
      </c>
      <c r="N21" s="440">
        <v>4634</v>
      </c>
      <c r="O21" s="440">
        <v>0</v>
      </c>
      <c r="P21" s="440">
        <v>0</v>
      </c>
      <c r="Q21" s="440">
        <v>0</v>
      </c>
      <c r="R21" s="440">
        <v>0</v>
      </c>
      <c r="S21" s="586">
        <v>0</v>
      </c>
      <c r="T21" s="512">
        <v>0</v>
      </c>
      <c r="V21" s="511" t="s">
        <v>31</v>
      </c>
      <c r="W21" s="440">
        <v>340</v>
      </c>
      <c r="X21" s="440">
        <v>152</v>
      </c>
      <c r="Y21" s="440">
        <v>210</v>
      </c>
      <c r="Z21" s="440">
        <v>101</v>
      </c>
      <c r="AA21" s="440">
        <v>220</v>
      </c>
      <c r="AB21" s="440">
        <v>91</v>
      </c>
      <c r="AC21" s="440">
        <v>139</v>
      </c>
      <c r="AD21" s="440">
        <v>74</v>
      </c>
      <c r="AE21" s="440">
        <v>34</v>
      </c>
      <c r="AF21" s="440">
        <v>23</v>
      </c>
      <c r="AG21" s="440">
        <v>11</v>
      </c>
      <c r="AH21" s="440">
        <v>943</v>
      </c>
      <c r="AI21" s="440">
        <v>429</v>
      </c>
      <c r="AJ21" s="440">
        <v>0</v>
      </c>
      <c r="AK21" s="440">
        <v>0</v>
      </c>
      <c r="AL21" s="440">
        <v>0</v>
      </c>
      <c r="AM21" s="440">
        <v>0</v>
      </c>
      <c r="AN21" s="586">
        <v>0</v>
      </c>
      <c r="AO21" s="512">
        <v>0</v>
      </c>
      <c r="AQ21" s="511" t="s">
        <v>31</v>
      </c>
      <c r="AR21" s="440">
        <f>SUM(AR129:AR131)</f>
        <v>68</v>
      </c>
      <c r="AS21" s="440">
        <f t="shared" ref="AS21:BC21" si="14">SUM(AS129:AS131)</f>
        <v>61</v>
      </c>
      <c r="AT21" s="440">
        <f t="shared" si="14"/>
        <v>61</v>
      </c>
      <c r="AU21" s="440">
        <f t="shared" si="14"/>
        <v>51</v>
      </c>
      <c r="AV21" s="440">
        <f t="shared" si="14"/>
        <v>43</v>
      </c>
      <c r="AW21" s="440">
        <f t="shared" si="14"/>
        <v>284</v>
      </c>
      <c r="AX21" s="440">
        <f>SUM(AX129:AX131)</f>
        <v>0</v>
      </c>
      <c r="AY21" s="440">
        <f>SUM(AY129:AY131)</f>
        <v>0</v>
      </c>
      <c r="AZ21" s="440">
        <f t="shared" si="14"/>
        <v>300</v>
      </c>
      <c r="BA21" s="440">
        <f t="shared" si="14"/>
        <v>21</v>
      </c>
      <c r="BB21" s="440">
        <f t="shared" si="14"/>
        <v>321</v>
      </c>
      <c r="BC21" s="512">
        <f t="shared" si="14"/>
        <v>52</v>
      </c>
      <c r="BE21" s="511" t="s">
        <v>31</v>
      </c>
      <c r="BF21" s="440">
        <f>SUM(BF129:BF131)</f>
        <v>199</v>
      </c>
      <c r="BG21" s="512">
        <f>SUM(BG129:BG131)</f>
        <v>15</v>
      </c>
    </row>
    <row r="22" spans="1:64" s="36" customFormat="1" ht="13.8">
      <c r="A22" s="511" t="s">
        <v>32</v>
      </c>
      <c r="B22" s="440">
        <v>14858</v>
      </c>
      <c r="C22" s="440">
        <v>7375</v>
      </c>
      <c r="D22" s="440">
        <v>11227</v>
      </c>
      <c r="E22" s="440">
        <v>5514</v>
      </c>
      <c r="F22" s="440">
        <v>10645</v>
      </c>
      <c r="G22" s="440">
        <v>5197</v>
      </c>
      <c r="H22" s="440">
        <v>8476</v>
      </c>
      <c r="I22" s="440">
        <v>4168</v>
      </c>
      <c r="J22" s="440">
        <v>6140</v>
      </c>
      <c r="K22" s="440">
        <v>2997</v>
      </c>
      <c r="L22" s="440">
        <v>3143</v>
      </c>
      <c r="M22" s="440">
        <v>51346</v>
      </c>
      <c r="N22" s="440">
        <v>25397</v>
      </c>
      <c r="O22" s="440">
        <v>0</v>
      </c>
      <c r="P22" s="440">
        <v>0</v>
      </c>
      <c r="Q22" s="440">
        <v>0</v>
      </c>
      <c r="R22" s="440">
        <v>0</v>
      </c>
      <c r="S22" s="586">
        <v>0</v>
      </c>
      <c r="T22" s="512">
        <v>0</v>
      </c>
      <c r="V22" s="511" t="s">
        <v>32</v>
      </c>
      <c r="W22" s="440">
        <v>2149</v>
      </c>
      <c r="X22" s="440">
        <v>968</v>
      </c>
      <c r="Y22" s="440">
        <v>1696</v>
      </c>
      <c r="Z22" s="440">
        <v>744</v>
      </c>
      <c r="AA22" s="440">
        <v>1806</v>
      </c>
      <c r="AB22" s="440">
        <v>783</v>
      </c>
      <c r="AC22" s="440">
        <v>1106</v>
      </c>
      <c r="AD22" s="440">
        <v>495</v>
      </c>
      <c r="AE22" s="440">
        <v>417</v>
      </c>
      <c r="AF22" s="440">
        <v>205</v>
      </c>
      <c r="AG22" s="440">
        <v>212</v>
      </c>
      <c r="AH22" s="440">
        <v>7174</v>
      </c>
      <c r="AI22" s="440">
        <v>3202</v>
      </c>
      <c r="AJ22" s="440">
        <v>0</v>
      </c>
      <c r="AK22" s="440">
        <v>0</v>
      </c>
      <c r="AL22" s="440">
        <v>0</v>
      </c>
      <c r="AM22" s="440">
        <v>0</v>
      </c>
      <c r="AN22" s="586">
        <v>0</v>
      </c>
      <c r="AO22" s="512">
        <v>0</v>
      </c>
      <c r="AQ22" s="511" t="s">
        <v>32</v>
      </c>
      <c r="AR22" s="440">
        <f>SUM(AR133:AR135)</f>
        <v>491</v>
      </c>
      <c r="AS22" s="440">
        <f t="shared" ref="AS22:BC22" si="15">SUM(AS133:AS135)</f>
        <v>480</v>
      </c>
      <c r="AT22" s="440">
        <f t="shared" si="15"/>
        <v>477</v>
      </c>
      <c r="AU22" s="440">
        <f t="shared" si="15"/>
        <v>465</v>
      </c>
      <c r="AV22" s="440">
        <f t="shared" si="15"/>
        <v>439</v>
      </c>
      <c r="AW22" s="440">
        <f t="shared" si="15"/>
        <v>2352</v>
      </c>
      <c r="AX22" s="440">
        <f>SUM(AX133:AX135)</f>
        <v>0</v>
      </c>
      <c r="AY22" s="440">
        <f>SUM(AY133:AY135)</f>
        <v>0</v>
      </c>
      <c r="AZ22" s="440">
        <f t="shared" si="15"/>
        <v>1568</v>
      </c>
      <c r="BA22" s="440">
        <f t="shared" si="15"/>
        <v>205</v>
      </c>
      <c r="BB22" s="440">
        <f t="shared" si="15"/>
        <v>1773</v>
      </c>
      <c r="BC22" s="512">
        <f t="shared" si="15"/>
        <v>476</v>
      </c>
      <c r="BE22" s="511" t="s">
        <v>32</v>
      </c>
      <c r="BF22" s="440">
        <f>SUM(BF133:BF135)</f>
        <v>1260</v>
      </c>
      <c r="BG22" s="512">
        <f>SUM(BG133:BG135)</f>
        <v>155</v>
      </c>
    </row>
    <row r="23" spans="1:64" s="36" customFormat="1" ht="13.8">
      <c r="A23" s="511" t="s">
        <v>33</v>
      </c>
      <c r="B23" s="440">
        <v>478</v>
      </c>
      <c r="C23" s="440">
        <v>244</v>
      </c>
      <c r="D23" s="440">
        <v>451</v>
      </c>
      <c r="E23" s="440">
        <v>190</v>
      </c>
      <c r="F23" s="440">
        <v>363</v>
      </c>
      <c r="G23" s="440">
        <v>184</v>
      </c>
      <c r="H23" s="440">
        <v>301</v>
      </c>
      <c r="I23" s="440">
        <v>142</v>
      </c>
      <c r="J23" s="440">
        <v>227</v>
      </c>
      <c r="K23" s="440">
        <v>112</v>
      </c>
      <c r="L23" s="440">
        <v>115</v>
      </c>
      <c r="M23" s="440">
        <v>1820</v>
      </c>
      <c r="N23" s="440">
        <v>875</v>
      </c>
      <c r="O23" s="440">
        <v>0</v>
      </c>
      <c r="P23" s="440">
        <v>0</v>
      </c>
      <c r="Q23" s="440">
        <v>0</v>
      </c>
      <c r="R23" s="440">
        <v>0</v>
      </c>
      <c r="S23" s="586">
        <v>0</v>
      </c>
      <c r="T23" s="512">
        <v>0</v>
      </c>
      <c r="V23" s="511" t="s">
        <v>33</v>
      </c>
      <c r="W23" s="440">
        <v>74</v>
      </c>
      <c r="X23" s="440">
        <v>32</v>
      </c>
      <c r="Y23" s="440">
        <v>101</v>
      </c>
      <c r="Z23" s="440">
        <v>34</v>
      </c>
      <c r="AA23" s="440">
        <v>55</v>
      </c>
      <c r="AB23" s="440">
        <v>24</v>
      </c>
      <c r="AC23" s="440">
        <v>47</v>
      </c>
      <c r="AD23" s="440">
        <v>20</v>
      </c>
      <c r="AE23" s="440">
        <v>3</v>
      </c>
      <c r="AF23" s="440">
        <v>2</v>
      </c>
      <c r="AG23" s="440">
        <v>1</v>
      </c>
      <c r="AH23" s="440">
        <v>280</v>
      </c>
      <c r="AI23" s="440">
        <v>111</v>
      </c>
      <c r="AJ23" s="440">
        <v>0</v>
      </c>
      <c r="AK23" s="440">
        <v>0</v>
      </c>
      <c r="AL23" s="440">
        <v>0</v>
      </c>
      <c r="AM23" s="440">
        <v>0</v>
      </c>
      <c r="AN23" s="586">
        <v>0</v>
      </c>
      <c r="AO23" s="512">
        <v>0</v>
      </c>
      <c r="AQ23" s="511" t="s">
        <v>33</v>
      </c>
      <c r="AR23" s="440">
        <f t="shared" ref="AR23:BC23" si="16">SUM(AR137:AR141)</f>
        <v>11</v>
      </c>
      <c r="AS23" s="440">
        <f t="shared" si="16"/>
        <v>11</v>
      </c>
      <c r="AT23" s="440">
        <f t="shared" si="16"/>
        <v>11</v>
      </c>
      <c r="AU23" s="440">
        <f t="shared" si="16"/>
        <v>9</v>
      </c>
      <c r="AV23" s="440">
        <f t="shared" si="16"/>
        <v>8</v>
      </c>
      <c r="AW23" s="440">
        <f t="shared" si="16"/>
        <v>50</v>
      </c>
      <c r="AX23" s="440">
        <f>SUM(AX137:AX141)</f>
        <v>0</v>
      </c>
      <c r="AY23" s="440">
        <f>SUM(AY137:AY141)</f>
        <v>0</v>
      </c>
      <c r="AZ23" s="440">
        <f t="shared" si="16"/>
        <v>55</v>
      </c>
      <c r="BA23" s="440">
        <f t="shared" si="16"/>
        <v>3</v>
      </c>
      <c r="BB23" s="440">
        <f t="shared" si="16"/>
        <v>58</v>
      </c>
      <c r="BC23" s="512">
        <f t="shared" si="16"/>
        <v>9</v>
      </c>
      <c r="BE23" s="511" t="s">
        <v>33</v>
      </c>
      <c r="BF23" s="440">
        <f>SUM(BF137:BF141)</f>
        <v>33</v>
      </c>
      <c r="BG23" s="512">
        <f>SUM(BG137:BG141)</f>
        <v>4</v>
      </c>
    </row>
    <row r="24" spans="1:64" s="36" customFormat="1" ht="13.8">
      <c r="A24" s="511" t="s">
        <v>34</v>
      </c>
      <c r="B24" s="440">
        <v>3652</v>
      </c>
      <c r="C24" s="440">
        <v>1796</v>
      </c>
      <c r="D24" s="440">
        <v>2689</v>
      </c>
      <c r="E24" s="440">
        <v>1326</v>
      </c>
      <c r="F24" s="440">
        <v>2484</v>
      </c>
      <c r="G24" s="440">
        <v>1284</v>
      </c>
      <c r="H24" s="440">
        <v>1944</v>
      </c>
      <c r="I24" s="440">
        <v>1035</v>
      </c>
      <c r="J24" s="440">
        <v>1603</v>
      </c>
      <c r="K24" s="440">
        <v>803</v>
      </c>
      <c r="L24" s="440">
        <v>800</v>
      </c>
      <c r="M24" s="440">
        <v>12372</v>
      </c>
      <c r="N24" s="440">
        <v>6241</v>
      </c>
      <c r="O24" s="440">
        <v>0</v>
      </c>
      <c r="P24" s="440">
        <v>0</v>
      </c>
      <c r="Q24" s="440">
        <v>0</v>
      </c>
      <c r="R24" s="440">
        <v>0</v>
      </c>
      <c r="S24" s="586">
        <v>0</v>
      </c>
      <c r="T24" s="512">
        <v>0</v>
      </c>
      <c r="V24" s="511" t="s">
        <v>34</v>
      </c>
      <c r="W24" s="440">
        <v>324</v>
      </c>
      <c r="X24" s="440">
        <v>147</v>
      </c>
      <c r="Y24" s="440">
        <v>225</v>
      </c>
      <c r="Z24" s="440">
        <v>97</v>
      </c>
      <c r="AA24" s="440">
        <v>220</v>
      </c>
      <c r="AB24" s="440">
        <v>96</v>
      </c>
      <c r="AC24" s="440">
        <v>127</v>
      </c>
      <c r="AD24" s="440">
        <v>62</v>
      </c>
      <c r="AE24" s="440">
        <v>39</v>
      </c>
      <c r="AF24" s="440">
        <v>22</v>
      </c>
      <c r="AG24" s="440">
        <v>17</v>
      </c>
      <c r="AH24" s="440">
        <v>935</v>
      </c>
      <c r="AI24" s="440">
        <v>419</v>
      </c>
      <c r="AJ24" s="440">
        <v>0</v>
      </c>
      <c r="AK24" s="440">
        <v>0</v>
      </c>
      <c r="AL24" s="440">
        <v>0</v>
      </c>
      <c r="AM24" s="440">
        <v>0</v>
      </c>
      <c r="AN24" s="586">
        <v>0</v>
      </c>
      <c r="AO24" s="512">
        <v>0</v>
      </c>
      <c r="AQ24" s="511" t="s">
        <v>34</v>
      </c>
      <c r="AR24" s="440">
        <f>SUM(AR148:AR152)</f>
        <v>107</v>
      </c>
      <c r="AS24" s="440">
        <f t="shared" ref="AS24:BC24" si="17">SUM(AS148:AS152)</f>
        <v>95</v>
      </c>
      <c r="AT24" s="440">
        <f t="shared" si="17"/>
        <v>92</v>
      </c>
      <c r="AU24" s="440">
        <f t="shared" si="17"/>
        <v>87</v>
      </c>
      <c r="AV24" s="440">
        <f t="shared" si="17"/>
        <v>82</v>
      </c>
      <c r="AW24" s="440">
        <f t="shared" si="17"/>
        <v>463</v>
      </c>
      <c r="AX24" s="440">
        <f>SUM(AX148:AX152)</f>
        <v>0</v>
      </c>
      <c r="AY24" s="440">
        <f>SUM(AY148:AY152)</f>
        <v>0</v>
      </c>
      <c r="AZ24" s="440">
        <f t="shared" si="17"/>
        <v>459</v>
      </c>
      <c r="BA24" s="440">
        <f t="shared" si="17"/>
        <v>62</v>
      </c>
      <c r="BB24" s="440">
        <f t="shared" si="17"/>
        <v>521</v>
      </c>
      <c r="BC24" s="512">
        <f t="shared" si="17"/>
        <v>91</v>
      </c>
      <c r="BE24" s="511" t="s">
        <v>34</v>
      </c>
      <c r="BF24" s="440">
        <f>SUM(BF148:BF152)</f>
        <v>262</v>
      </c>
      <c r="BG24" s="512">
        <f>SUM(BG148:BG152)</f>
        <v>17</v>
      </c>
    </row>
    <row r="25" spans="1:64" s="36" customFormat="1" ht="13.8">
      <c r="A25" s="511" t="s">
        <v>35</v>
      </c>
      <c r="B25" s="440">
        <v>8018</v>
      </c>
      <c r="C25" s="440">
        <v>3998</v>
      </c>
      <c r="D25" s="440">
        <v>6597</v>
      </c>
      <c r="E25" s="440">
        <v>3294</v>
      </c>
      <c r="F25" s="440">
        <v>6090</v>
      </c>
      <c r="G25" s="440">
        <v>2999</v>
      </c>
      <c r="H25" s="440">
        <v>5129</v>
      </c>
      <c r="I25" s="440">
        <v>2618</v>
      </c>
      <c r="J25" s="440">
        <v>4600</v>
      </c>
      <c r="K25" s="440">
        <v>2330</v>
      </c>
      <c r="L25" s="440">
        <v>2270</v>
      </c>
      <c r="M25" s="440">
        <v>30434</v>
      </c>
      <c r="N25" s="440">
        <v>15179</v>
      </c>
      <c r="O25" s="440">
        <v>556</v>
      </c>
      <c r="P25" s="440">
        <v>285</v>
      </c>
      <c r="Q25" s="440">
        <v>271</v>
      </c>
      <c r="R25" s="440">
        <v>427</v>
      </c>
      <c r="S25" s="586">
        <v>193</v>
      </c>
      <c r="T25" s="512">
        <v>234</v>
      </c>
      <c r="V25" s="511" t="s">
        <v>35</v>
      </c>
      <c r="W25" s="440">
        <v>520</v>
      </c>
      <c r="X25" s="440">
        <v>235</v>
      </c>
      <c r="Y25" s="440">
        <v>424</v>
      </c>
      <c r="Z25" s="440">
        <v>176</v>
      </c>
      <c r="AA25" s="440">
        <v>498</v>
      </c>
      <c r="AB25" s="440">
        <v>228</v>
      </c>
      <c r="AC25" s="440">
        <v>323</v>
      </c>
      <c r="AD25" s="440">
        <v>154</v>
      </c>
      <c r="AE25" s="440">
        <v>336</v>
      </c>
      <c r="AF25" s="440">
        <v>161</v>
      </c>
      <c r="AG25" s="440">
        <v>175</v>
      </c>
      <c r="AH25" s="440">
        <v>2101</v>
      </c>
      <c r="AI25" s="440">
        <v>968</v>
      </c>
      <c r="AJ25" s="440">
        <v>7</v>
      </c>
      <c r="AK25" s="440">
        <v>4</v>
      </c>
      <c r="AL25" s="440">
        <v>3</v>
      </c>
      <c r="AM25" s="440">
        <v>8</v>
      </c>
      <c r="AN25" s="586">
        <v>4</v>
      </c>
      <c r="AO25" s="512">
        <v>4</v>
      </c>
      <c r="AQ25" s="511" t="s">
        <v>35</v>
      </c>
      <c r="AR25" s="440">
        <f>SUM(AR154:AR157)</f>
        <v>299</v>
      </c>
      <c r="AS25" s="440">
        <f t="shared" ref="AS25:BC25" si="18">SUM(AS154:AS157)</f>
        <v>292</v>
      </c>
      <c r="AT25" s="440">
        <f t="shared" si="18"/>
        <v>283</v>
      </c>
      <c r="AU25" s="440">
        <f t="shared" si="18"/>
        <v>266</v>
      </c>
      <c r="AV25" s="440">
        <f t="shared" si="18"/>
        <v>248</v>
      </c>
      <c r="AW25" s="440">
        <f t="shared" si="18"/>
        <v>1388</v>
      </c>
      <c r="AX25" s="440">
        <f>SUM(AX154:AX157)</f>
        <v>17</v>
      </c>
      <c r="AY25" s="440">
        <f>SUM(AY154:AY157)</f>
        <v>14</v>
      </c>
      <c r="AZ25" s="440">
        <f t="shared" si="18"/>
        <v>816</v>
      </c>
      <c r="BA25" s="440">
        <f t="shared" si="18"/>
        <v>623</v>
      </c>
      <c r="BB25" s="440">
        <f t="shared" si="18"/>
        <v>1439</v>
      </c>
      <c r="BC25" s="512">
        <f t="shared" si="18"/>
        <v>290</v>
      </c>
      <c r="BE25" s="511" t="s">
        <v>35</v>
      </c>
      <c r="BF25" s="440">
        <f>SUM(BF154:BF157)</f>
        <v>712</v>
      </c>
      <c r="BG25" s="512">
        <f>SUM(BG154:BG157)</f>
        <v>79</v>
      </c>
    </row>
    <row r="26" spans="1:64" s="36" customFormat="1" ht="13.8">
      <c r="A26" s="511" t="s">
        <v>36</v>
      </c>
      <c r="B26" s="440">
        <v>6186</v>
      </c>
      <c r="C26" s="440">
        <v>2998</v>
      </c>
      <c r="D26" s="440">
        <v>5368</v>
      </c>
      <c r="E26" s="440">
        <v>2682</v>
      </c>
      <c r="F26" s="440">
        <v>5027</v>
      </c>
      <c r="G26" s="440">
        <v>2475</v>
      </c>
      <c r="H26" s="440">
        <v>4472</v>
      </c>
      <c r="I26" s="440">
        <v>2206</v>
      </c>
      <c r="J26" s="440">
        <v>3910</v>
      </c>
      <c r="K26" s="440">
        <v>1878</v>
      </c>
      <c r="L26" s="440">
        <v>2032</v>
      </c>
      <c r="M26" s="440">
        <v>24963</v>
      </c>
      <c r="N26" s="440">
        <v>12393</v>
      </c>
      <c r="O26" s="440">
        <v>152</v>
      </c>
      <c r="P26" s="440">
        <v>85</v>
      </c>
      <c r="Q26" s="440">
        <v>67</v>
      </c>
      <c r="R26" s="440">
        <v>189</v>
      </c>
      <c r="S26" s="586">
        <v>79</v>
      </c>
      <c r="T26" s="512">
        <v>110</v>
      </c>
      <c r="V26" s="511" t="s">
        <v>36</v>
      </c>
      <c r="W26" s="440">
        <v>638</v>
      </c>
      <c r="X26" s="440">
        <v>265</v>
      </c>
      <c r="Y26" s="440">
        <v>587</v>
      </c>
      <c r="Z26" s="440">
        <v>261</v>
      </c>
      <c r="AA26" s="440">
        <v>576</v>
      </c>
      <c r="AB26" s="440">
        <v>234</v>
      </c>
      <c r="AC26" s="440">
        <v>409</v>
      </c>
      <c r="AD26" s="440">
        <v>184</v>
      </c>
      <c r="AE26" s="440">
        <v>208</v>
      </c>
      <c r="AF26" s="440">
        <v>97</v>
      </c>
      <c r="AG26" s="440">
        <v>111</v>
      </c>
      <c r="AH26" s="440">
        <v>2418</v>
      </c>
      <c r="AI26" s="440">
        <v>1055</v>
      </c>
      <c r="AJ26" s="440">
        <v>8</v>
      </c>
      <c r="AK26" s="440">
        <v>2</v>
      </c>
      <c r="AL26" s="440">
        <v>6</v>
      </c>
      <c r="AM26" s="440">
        <v>5</v>
      </c>
      <c r="AN26" s="586">
        <v>2</v>
      </c>
      <c r="AO26" s="512">
        <v>3</v>
      </c>
      <c r="AQ26" s="511" t="s">
        <v>36</v>
      </c>
      <c r="AR26" s="440">
        <f>SUM(AR159:AR165)</f>
        <v>150</v>
      </c>
      <c r="AS26" s="440">
        <f t="shared" ref="AS26:BC26" si="19">SUM(AS159:AS165)</f>
        <v>144</v>
      </c>
      <c r="AT26" s="440">
        <f t="shared" si="19"/>
        <v>149</v>
      </c>
      <c r="AU26" s="440">
        <f t="shared" si="19"/>
        <v>134</v>
      </c>
      <c r="AV26" s="440">
        <f t="shared" si="19"/>
        <v>119</v>
      </c>
      <c r="AW26" s="440">
        <f t="shared" si="19"/>
        <v>696</v>
      </c>
      <c r="AX26" s="440">
        <f>SUM(AX159:AX165)</f>
        <v>2</v>
      </c>
      <c r="AY26" s="440">
        <f>SUM(AY159:AY165)</f>
        <v>2</v>
      </c>
      <c r="AZ26" s="440">
        <f t="shared" si="19"/>
        <v>648</v>
      </c>
      <c r="BA26" s="440">
        <f t="shared" si="19"/>
        <v>157</v>
      </c>
      <c r="BB26" s="440">
        <f t="shared" si="19"/>
        <v>805</v>
      </c>
      <c r="BC26" s="512">
        <f t="shared" si="19"/>
        <v>130</v>
      </c>
      <c r="BE26" s="511" t="s">
        <v>36</v>
      </c>
      <c r="BF26" s="440">
        <f>SUM(BF159:BF165)</f>
        <v>509</v>
      </c>
      <c r="BG26" s="512">
        <f>SUM(BG159:BG165)</f>
        <v>72</v>
      </c>
    </row>
    <row r="27" spans="1:64" s="36" customFormat="1" ht="13.8">
      <c r="A27" s="511" t="s">
        <v>37</v>
      </c>
      <c r="B27" s="440">
        <v>29035</v>
      </c>
      <c r="C27" s="440">
        <v>14059</v>
      </c>
      <c r="D27" s="440">
        <v>23188</v>
      </c>
      <c r="E27" s="440">
        <v>11326</v>
      </c>
      <c r="F27" s="440">
        <v>21192</v>
      </c>
      <c r="G27" s="440">
        <v>10188</v>
      </c>
      <c r="H27" s="440">
        <v>17251</v>
      </c>
      <c r="I27" s="440">
        <v>8475</v>
      </c>
      <c r="J27" s="440">
        <v>13153</v>
      </c>
      <c r="K27" s="440">
        <v>6613</v>
      </c>
      <c r="L27" s="440">
        <v>6540</v>
      </c>
      <c r="M27" s="440">
        <v>103819</v>
      </c>
      <c r="N27" s="440">
        <v>50588</v>
      </c>
      <c r="O27" s="440">
        <v>26</v>
      </c>
      <c r="P27" s="440">
        <v>15</v>
      </c>
      <c r="Q27" s="440">
        <v>11</v>
      </c>
      <c r="R27" s="440">
        <v>22</v>
      </c>
      <c r="S27" s="586">
        <v>13</v>
      </c>
      <c r="T27" s="512">
        <v>9</v>
      </c>
      <c r="V27" s="511" t="s">
        <v>37</v>
      </c>
      <c r="W27" s="440">
        <v>4096</v>
      </c>
      <c r="X27" s="440">
        <v>1867</v>
      </c>
      <c r="Y27" s="440">
        <v>3272</v>
      </c>
      <c r="Z27" s="440">
        <v>1443</v>
      </c>
      <c r="AA27" s="440">
        <v>3321</v>
      </c>
      <c r="AB27" s="440">
        <v>1457</v>
      </c>
      <c r="AC27" s="440">
        <v>2008</v>
      </c>
      <c r="AD27" s="440">
        <v>928</v>
      </c>
      <c r="AE27" s="440">
        <v>906</v>
      </c>
      <c r="AF27" s="440">
        <v>481</v>
      </c>
      <c r="AG27" s="440">
        <v>425</v>
      </c>
      <c r="AH27" s="440">
        <v>13603</v>
      </c>
      <c r="AI27" s="440">
        <v>6120</v>
      </c>
      <c r="AJ27" s="440">
        <v>0</v>
      </c>
      <c r="AK27" s="440">
        <v>0</v>
      </c>
      <c r="AL27" s="440">
        <v>0</v>
      </c>
      <c r="AM27" s="440">
        <v>0</v>
      </c>
      <c r="AN27" s="586">
        <v>0</v>
      </c>
      <c r="AO27" s="512">
        <v>0</v>
      </c>
      <c r="AQ27" s="511" t="s">
        <v>37</v>
      </c>
      <c r="AR27" s="440">
        <f>SUM(AR167:AR173)</f>
        <v>888</v>
      </c>
      <c r="AS27" s="440">
        <f t="shared" ref="AS27:BC27" si="20">SUM(AS167:AS173)</f>
        <v>866</v>
      </c>
      <c r="AT27" s="440">
        <f t="shared" si="20"/>
        <v>828</v>
      </c>
      <c r="AU27" s="440">
        <f t="shared" si="20"/>
        <v>850</v>
      </c>
      <c r="AV27" s="440">
        <f t="shared" si="20"/>
        <v>805</v>
      </c>
      <c r="AW27" s="440">
        <f t="shared" si="20"/>
        <v>4237</v>
      </c>
      <c r="AX27" s="440">
        <f>SUM(AX167:AX173)</f>
        <v>0</v>
      </c>
      <c r="AY27" s="440">
        <f>SUM(AY167:AY173)</f>
        <v>0</v>
      </c>
      <c r="AZ27" s="440">
        <f t="shared" si="20"/>
        <v>3470</v>
      </c>
      <c r="BA27" s="440">
        <f t="shared" si="20"/>
        <v>278</v>
      </c>
      <c r="BB27" s="440">
        <f t="shared" si="20"/>
        <v>3748</v>
      </c>
      <c r="BC27" s="512">
        <f t="shared" si="20"/>
        <v>865</v>
      </c>
      <c r="BE27" s="511" t="s">
        <v>37</v>
      </c>
      <c r="BF27" s="440">
        <f>SUM(BF167:BF173)</f>
        <v>2321</v>
      </c>
      <c r="BG27" s="512">
        <f>SUM(BG167:BG173)</f>
        <v>235</v>
      </c>
    </row>
    <row r="28" spans="1:64" s="36" customFormat="1" ht="13.8">
      <c r="A28" s="511" t="s">
        <v>38</v>
      </c>
      <c r="B28" s="440">
        <v>4753</v>
      </c>
      <c r="C28" s="440">
        <v>2319</v>
      </c>
      <c r="D28" s="440">
        <v>3977</v>
      </c>
      <c r="E28" s="440">
        <v>1980</v>
      </c>
      <c r="F28" s="440">
        <v>3728</v>
      </c>
      <c r="G28" s="440">
        <v>1890</v>
      </c>
      <c r="H28" s="440">
        <v>2975</v>
      </c>
      <c r="I28" s="440">
        <v>1463</v>
      </c>
      <c r="J28" s="440">
        <v>2428</v>
      </c>
      <c r="K28" s="440">
        <v>1226</v>
      </c>
      <c r="L28" s="440">
        <v>1202</v>
      </c>
      <c r="M28" s="440">
        <v>17861</v>
      </c>
      <c r="N28" s="440">
        <v>8854</v>
      </c>
      <c r="O28" s="440">
        <v>0</v>
      </c>
      <c r="P28" s="440">
        <v>0</v>
      </c>
      <c r="Q28" s="440">
        <v>0</v>
      </c>
      <c r="R28" s="440">
        <v>0</v>
      </c>
      <c r="S28" s="586">
        <v>0</v>
      </c>
      <c r="T28" s="512">
        <v>0</v>
      </c>
      <c r="V28" s="511" t="s">
        <v>38</v>
      </c>
      <c r="W28" s="440">
        <v>339</v>
      </c>
      <c r="X28" s="440">
        <v>150</v>
      </c>
      <c r="Y28" s="440">
        <v>533</v>
      </c>
      <c r="Z28" s="440">
        <v>230</v>
      </c>
      <c r="AA28" s="440">
        <v>488</v>
      </c>
      <c r="AB28" s="440">
        <v>222</v>
      </c>
      <c r="AC28" s="440">
        <v>182</v>
      </c>
      <c r="AD28" s="440">
        <v>87</v>
      </c>
      <c r="AE28" s="440">
        <v>188</v>
      </c>
      <c r="AF28" s="440">
        <v>115</v>
      </c>
      <c r="AG28" s="440">
        <v>73</v>
      </c>
      <c r="AH28" s="440">
        <v>1730</v>
      </c>
      <c r="AI28" s="440">
        <v>762</v>
      </c>
      <c r="AJ28" s="440">
        <v>0</v>
      </c>
      <c r="AK28" s="440">
        <v>0</v>
      </c>
      <c r="AL28" s="440">
        <v>0</v>
      </c>
      <c r="AM28" s="440">
        <v>0</v>
      </c>
      <c r="AN28" s="586">
        <v>0</v>
      </c>
      <c r="AO28" s="512">
        <v>0</v>
      </c>
      <c r="AQ28" s="511" t="s">
        <v>38</v>
      </c>
      <c r="AR28" s="440">
        <f>SUM(AR175:AR180)</f>
        <v>143</v>
      </c>
      <c r="AS28" s="440">
        <f t="shared" ref="AS28:BC28" si="21">SUM(AS175:AS180)</f>
        <v>133</v>
      </c>
      <c r="AT28" s="440">
        <f t="shared" si="21"/>
        <v>123</v>
      </c>
      <c r="AU28" s="440">
        <f t="shared" si="21"/>
        <v>121</v>
      </c>
      <c r="AV28" s="440">
        <f t="shared" si="21"/>
        <v>97</v>
      </c>
      <c r="AW28" s="440">
        <f t="shared" si="21"/>
        <v>617</v>
      </c>
      <c r="AX28" s="440">
        <f>SUM(AX175:AX180)</f>
        <v>0</v>
      </c>
      <c r="AY28" s="440">
        <f>SUM(AY175:AY180)</f>
        <v>0</v>
      </c>
      <c r="AZ28" s="440">
        <f t="shared" si="21"/>
        <v>648</v>
      </c>
      <c r="BA28" s="440">
        <f t="shared" si="21"/>
        <v>46</v>
      </c>
      <c r="BB28" s="440">
        <f t="shared" si="21"/>
        <v>694</v>
      </c>
      <c r="BC28" s="512">
        <f t="shared" si="21"/>
        <v>127</v>
      </c>
      <c r="BE28" s="511" t="s">
        <v>38</v>
      </c>
      <c r="BF28" s="440">
        <f>SUM(BF175:BF180)</f>
        <v>441</v>
      </c>
      <c r="BG28" s="512">
        <f>SUM(BG175:BG180)</f>
        <v>51</v>
      </c>
    </row>
    <row r="29" spans="1:64" s="36" customFormat="1" ht="21.75" customHeight="1" thickBot="1">
      <c r="A29" s="450" t="s">
        <v>39</v>
      </c>
      <c r="B29" s="513">
        <v>206950</v>
      </c>
      <c r="C29" s="513">
        <v>102116</v>
      </c>
      <c r="D29" s="513">
        <v>167322</v>
      </c>
      <c r="E29" s="513">
        <v>82692</v>
      </c>
      <c r="F29" s="513">
        <v>157396</v>
      </c>
      <c r="G29" s="513">
        <v>78093</v>
      </c>
      <c r="H29" s="513">
        <v>128823</v>
      </c>
      <c r="I29" s="513">
        <v>64871</v>
      </c>
      <c r="J29" s="513">
        <v>105247</v>
      </c>
      <c r="K29" s="440">
        <v>51986</v>
      </c>
      <c r="L29" s="513">
        <v>53261</v>
      </c>
      <c r="M29" s="513">
        <v>765738</v>
      </c>
      <c r="N29" s="513">
        <v>381033</v>
      </c>
      <c r="O29" s="513">
        <v>1631</v>
      </c>
      <c r="P29" s="440">
        <v>808</v>
      </c>
      <c r="Q29" s="513">
        <v>823</v>
      </c>
      <c r="R29" s="513">
        <v>1381</v>
      </c>
      <c r="S29" s="615">
        <v>611</v>
      </c>
      <c r="T29" s="514">
        <v>770</v>
      </c>
      <c r="V29" s="515" t="s">
        <v>39</v>
      </c>
      <c r="W29" s="513">
        <v>20089</v>
      </c>
      <c r="X29" s="513">
        <v>9035</v>
      </c>
      <c r="Y29" s="513">
        <v>17674</v>
      </c>
      <c r="Z29" s="513">
        <v>7715</v>
      </c>
      <c r="AA29" s="513">
        <v>17701</v>
      </c>
      <c r="AB29" s="513">
        <v>7709</v>
      </c>
      <c r="AC29" s="513">
        <v>10551</v>
      </c>
      <c r="AD29" s="513">
        <v>4833</v>
      </c>
      <c r="AE29" s="513">
        <v>4297</v>
      </c>
      <c r="AF29" s="440">
        <v>2239</v>
      </c>
      <c r="AG29" s="513">
        <v>2058</v>
      </c>
      <c r="AH29" s="513">
        <v>70312</v>
      </c>
      <c r="AI29" s="513">
        <v>31350</v>
      </c>
      <c r="AJ29" s="513">
        <v>44</v>
      </c>
      <c r="AK29" s="513">
        <v>25</v>
      </c>
      <c r="AL29" s="513">
        <v>19</v>
      </c>
      <c r="AM29" s="513">
        <v>28</v>
      </c>
      <c r="AN29" s="615">
        <v>12</v>
      </c>
      <c r="AO29" s="514">
        <v>16</v>
      </c>
      <c r="AQ29" s="450" t="s">
        <v>39</v>
      </c>
      <c r="AR29" s="513">
        <f t="shared" ref="AR29:BC29" si="22">SUM(AR7:AR28)</f>
        <v>6444</v>
      </c>
      <c r="AS29" s="513">
        <f t="shared" si="22"/>
        <v>6193</v>
      </c>
      <c r="AT29" s="513">
        <f t="shared" si="22"/>
        <v>6072</v>
      </c>
      <c r="AU29" s="513">
        <f t="shared" si="22"/>
        <v>5688</v>
      </c>
      <c r="AV29" s="513">
        <f t="shared" si="22"/>
        <v>5286</v>
      </c>
      <c r="AW29" s="513">
        <f t="shared" si="22"/>
        <v>29683</v>
      </c>
      <c r="AX29" s="513">
        <f t="shared" si="22"/>
        <v>32</v>
      </c>
      <c r="AY29" s="513">
        <f t="shared" si="22"/>
        <v>27</v>
      </c>
      <c r="AZ29" s="513">
        <f t="shared" si="22"/>
        <v>30335</v>
      </c>
      <c r="BA29" s="513">
        <f t="shared" si="22"/>
        <v>3548</v>
      </c>
      <c r="BB29" s="513">
        <f t="shared" si="22"/>
        <v>33883</v>
      </c>
      <c r="BC29" s="514">
        <f t="shared" si="22"/>
        <v>5882</v>
      </c>
      <c r="BE29" s="450" t="s">
        <v>39</v>
      </c>
      <c r="BF29" s="513">
        <f>SUM(BF7:BF28)</f>
        <v>19127</v>
      </c>
      <c r="BG29" s="514">
        <f>SUM(BG7:BG28)</f>
        <v>2953</v>
      </c>
      <c r="BL29" s="36">
        <f>M29/BB29</f>
        <v>22.599474662810259</v>
      </c>
    </row>
    <row r="30" spans="1:64" s="36" customFormat="1" ht="15" customHeight="1">
      <c r="A30" s="665" t="s">
        <v>442</v>
      </c>
      <c r="B30" s="665"/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  <c r="S30" s="665"/>
      <c r="T30" s="665"/>
      <c r="U30" s="4"/>
      <c r="V30" s="703" t="s">
        <v>444</v>
      </c>
      <c r="W30" s="703"/>
      <c r="X30" s="703"/>
      <c r="Y30" s="703"/>
      <c r="Z30" s="703"/>
      <c r="AA30" s="703"/>
      <c r="AB30" s="703"/>
      <c r="AC30" s="703"/>
      <c r="AD30" s="703"/>
      <c r="AE30" s="703"/>
      <c r="AF30" s="703"/>
      <c r="AG30" s="703"/>
      <c r="AH30" s="703"/>
      <c r="AI30" s="703"/>
      <c r="AJ30" s="703"/>
      <c r="AK30" s="703"/>
      <c r="AL30" s="703"/>
      <c r="AM30" s="703"/>
      <c r="AN30" s="703"/>
      <c r="AO30" s="703"/>
      <c r="AP30" s="362"/>
      <c r="AQ30" s="665" t="s">
        <v>447</v>
      </c>
      <c r="AR30" s="665"/>
      <c r="AS30" s="665"/>
      <c r="AT30" s="665"/>
      <c r="AU30" s="665"/>
      <c r="AV30" s="665"/>
      <c r="AW30" s="665"/>
      <c r="AX30" s="665"/>
      <c r="AY30" s="665"/>
      <c r="AZ30" s="665"/>
      <c r="BA30" s="665"/>
      <c r="BB30" s="665"/>
      <c r="BC30" s="665"/>
      <c r="BD30" s="4"/>
      <c r="BE30" s="665" t="s">
        <v>449</v>
      </c>
      <c r="BF30" s="665"/>
      <c r="BG30" s="665"/>
      <c r="BL30" s="397">
        <f>M29/BB29</f>
        <v>22.599474662810259</v>
      </c>
    </row>
    <row r="31" spans="1:64" s="36" customFormat="1" ht="12" customHeight="1" thickBot="1">
      <c r="A31" s="665" t="s">
        <v>3</v>
      </c>
      <c r="B31" s="665"/>
      <c r="C31" s="665"/>
      <c r="D31" s="665"/>
      <c r="E31" s="665"/>
      <c r="F31" s="665"/>
      <c r="G31" s="665"/>
      <c r="H31" s="665"/>
      <c r="I31" s="665"/>
      <c r="J31" s="665"/>
      <c r="K31" s="665"/>
      <c r="L31" s="665"/>
      <c r="M31" s="665"/>
      <c r="N31" s="665"/>
      <c r="O31" s="665"/>
      <c r="P31" s="665"/>
      <c r="Q31" s="665"/>
      <c r="R31" s="665"/>
      <c r="S31" s="665"/>
      <c r="T31" s="665"/>
      <c r="U31" s="5"/>
      <c r="V31" s="665" t="s">
        <v>3</v>
      </c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5"/>
      <c r="AH31" s="665"/>
      <c r="AI31" s="665"/>
      <c r="AJ31" s="665"/>
      <c r="AK31" s="665"/>
      <c r="AL31" s="665"/>
      <c r="AM31" s="665"/>
      <c r="AN31" s="665"/>
      <c r="AO31" s="665"/>
      <c r="AP31" s="57"/>
      <c r="AQ31" s="665" t="s">
        <v>3</v>
      </c>
      <c r="AR31" s="665"/>
      <c r="AS31" s="665"/>
      <c r="AT31" s="665"/>
      <c r="AU31" s="665"/>
      <c r="AV31" s="665"/>
      <c r="AW31" s="665"/>
      <c r="AX31" s="665"/>
      <c r="AY31" s="665"/>
      <c r="AZ31" s="665"/>
      <c r="BA31" s="665"/>
      <c r="BB31" s="665"/>
      <c r="BC31" s="665"/>
      <c r="BD31" s="6"/>
      <c r="BE31" s="665" t="s">
        <v>3</v>
      </c>
      <c r="BF31" s="665"/>
      <c r="BG31" s="665"/>
    </row>
    <row r="32" spans="1:64" s="36" customFormat="1" ht="16.5" customHeight="1">
      <c r="A32" s="695" t="s">
        <v>40</v>
      </c>
      <c r="B32" s="758" t="s">
        <v>190</v>
      </c>
      <c r="C32" s="698"/>
      <c r="D32" s="758" t="s">
        <v>191</v>
      </c>
      <c r="E32" s="698"/>
      <c r="F32" s="758" t="s">
        <v>192</v>
      </c>
      <c r="G32" s="698"/>
      <c r="H32" s="758" t="s">
        <v>193</v>
      </c>
      <c r="I32" s="698"/>
      <c r="J32" s="758" t="s">
        <v>194</v>
      </c>
      <c r="K32" s="708"/>
      <c r="L32" s="698"/>
      <c r="M32" s="783" t="s">
        <v>342</v>
      </c>
      <c r="N32" s="707"/>
      <c r="O32" s="783" t="s">
        <v>340</v>
      </c>
      <c r="P32" s="710"/>
      <c r="Q32" s="707"/>
      <c r="R32" s="783" t="s">
        <v>341</v>
      </c>
      <c r="S32" s="710"/>
      <c r="T32" s="711"/>
      <c r="V32" s="695" t="s">
        <v>40</v>
      </c>
      <c r="W32" s="758" t="s">
        <v>190</v>
      </c>
      <c r="X32" s="698"/>
      <c r="Y32" s="758" t="s">
        <v>191</v>
      </c>
      <c r="Z32" s="698"/>
      <c r="AA32" s="758" t="s">
        <v>192</v>
      </c>
      <c r="AB32" s="698"/>
      <c r="AC32" s="758" t="s">
        <v>193</v>
      </c>
      <c r="AD32" s="698"/>
      <c r="AE32" s="758" t="s">
        <v>194</v>
      </c>
      <c r="AF32" s="708"/>
      <c r="AG32" s="698"/>
      <c r="AH32" s="783" t="s">
        <v>342</v>
      </c>
      <c r="AI32" s="707"/>
      <c r="AJ32" s="783" t="s">
        <v>340</v>
      </c>
      <c r="AK32" s="710"/>
      <c r="AL32" s="707"/>
      <c r="AM32" s="783" t="s">
        <v>341</v>
      </c>
      <c r="AN32" s="710"/>
      <c r="AO32" s="711"/>
      <c r="AQ32" s="695" t="s">
        <v>40</v>
      </c>
      <c r="AR32" s="786" t="s">
        <v>10</v>
      </c>
      <c r="AS32" s="756"/>
      <c r="AT32" s="756"/>
      <c r="AU32" s="756"/>
      <c r="AV32" s="756"/>
      <c r="AW32" s="756"/>
      <c r="AX32" s="756"/>
      <c r="AY32" s="787"/>
      <c r="AZ32" s="784" t="s">
        <v>11</v>
      </c>
      <c r="BA32" s="739"/>
      <c r="BB32" s="740"/>
      <c r="BC32" s="792" t="s">
        <v>12</v>
      </c>
      <c r="BD32" s="1"/>
      <c r="BE32" s="683" t="s">
        <v>40</v>
      </c>
      <c r="BF32" s="788" t="s">
        <v>333</v>
      </c>
      <c r="BG32" s="790" t="s">
        <v>334</v>
      </c>
    </row>
    <row r="33" spans="1:59" s="36" customFormat="1" ht="35.25" customHeight="1" thickBot="1">
      <c r="A33" s="696"/>
      <c r="B33" s="182" t="s">
        <v>14</v>
      </c>
      <c r="C33" s="182" t="s">
        <v>15</v>
      </c>
      <c r="D33" s="182" t="s">
        <v>14</v>
      </c>
      <c r="E33" s="182" t="s">
        <v>15</v>
      </c>
      <c r="F33" s="182" t="s">
        <v>14</v>
      </c>
      <c r="G33" s="182" t="s">
        <v>15</v>
      </c>
      <c r="H33" s="182" t="s">
        <v>14</v>
      </c>
      <c r="I33" s="182" t="s">
        <v>15</v>
      </c>
      <c r="J33" s="182" t="s">
        <v>14</v>
      </c>
      <c r="K33" s="306"/>
      <c r="L33" s="182" t="s">
        <v>15</v>
      </c>
      <c r="M33" s="182" t="s">
        <v>14</v>
      </c>
      <c r="N33" s="182" t="s">
        <v>15</v>
      </c>
      <c r="O33" s="182" t="s">
        <v>14</v>
      </c>
      <c r="P33" s="306"/>
      <c r="Q33" s="182" t="s">
        <v>15</v>
      </c>
      <c r="R33" s="182" t="s">
        <v>14</v>
      </c>
      <c r="S33" s="338"/>
      <c r="T33" s="183" t="s">
        <v>15</v>
      </c>
      <c r="V33" s="696"/>
      <c r="W33" s="182" t="s">
        <v>14</v>
      </c>
      <c r="X33" s="182" t="s">
        <v>15</v>
      </c>
      <c r="Y33" s="182" t="s">
        <v>14</v>
      </c>
      <c r="Z33" s="182" t="s">
        <v>15</v>
      </c>
      <c r="AA33" s="182" t="s">
        <v>14</v>
      </c>
      <c r="AB33" s="182" t="s">
        <v>15</v>
      </c>
      <c r="AC33" s="182" t="s">
        <v>14</v>
      </c>
      <c r="AD33" s="182" t="s">
        <v>15</v>
      </c>
      <c r="AE33" s="182" t="s">
        <v>14</v>
      </c>
      <c r="AF33" s="306"/>
      <c r="AG33" s="182" t="s">
        <v>15</v>
      </c>
      <c r="AH33" s="182" t="s">
        <v>14</v>
      </c>
      <c r="AI33" s="182" t="s">
        <v>15</v>
      </c>
      <c r="AJ33" s="182" t="s">
        <v>14</v>
      </c>
      <c r="AK33" s="306"/>
      <c r="AL33" s="182" t="s">
        <v>15</v>
      </c>
      <c r="AM33" s="182" t="s">
        <v>14</v>
      </c>
      <c r="AN33" s="338"/>
      <c r="AO33" s="183" t="s">
        <v>15</v>
      </c>
      <c r="AQ33" s="696"/>
      <c r="AR33" s="182" t="s">
        <v>190</v>
      </c>
      <c r="AS33" s="182" t="s">
        <v>191</v>
      </c>
      <c r="AT33" s="182" t="s">
        <v>192</v>
      </c>
      <c r="AU33" s="182" t="s">
        <v>193</v>
      </c>
      <c r="AV33" s="182" t="s">
        <v>194</v>
      </c>
      <c r="AW33" s="40" t="s">
        <v>9</v>
      </c>
      <c r="AX33" s="524" t="s">
        <v>340</v>
      </c>
      <c r="AY33" s="182" t="s">
        <v>341</v>
      </c>
      <c r="AZ33" s="444" t="s">
        <v>335</v>
      </c>
      <c r="BA33" s="444" t="s">
        <v>336</v>
      </c>
      <c r="BB33" s="427" t="s">
        <v>9</v>
      </c>
      <c r="BC33" s="793"/>
      <c r="BD33" s="39"/>
      <c r="BE33" s="799"/>
      <c r="BF33" s="800"/>
      <c r="BG33" s="801"/>
    </row>
    <row r="34" spans="1:59" s="36" customFormat="1" ht="14.25" customHeight="1">
      <c r="A34" s="259" t="s">
        <v>17</v>
      </c>
      <c r="B34" s="364"/>
      <c r="C34" s="364"/>
      <c r="D34" s="364"/>
      <c r="E34" s="364"/>
      <c r="F34" s="364"/>
      <c r="G34" s="364"/>
      <c r="H34" s="364"/>
      <c r="I34" s="364"/>
      <c r="J34" s="364"/>
      <c r="K34" s="631"/>
      <c r="L34" s="364"/>
      <c r="M34" s="364"/>
      <c r="N34" s="364"/>
      <c r="O34" s="364"/>
      <c r="P34" s="576"/>
      <c r="Q34" s="364"/>
      <c r="R34" s="364"/>
      <c r="S34" s="616"/>
      <c r="T34" s="366"/>
      <c r="V34" s="259" t="s">
        <v>17</v>
      </c>
      <c r="W34" s="364"/>
      <c r="X34" s="364"/>
      <c r="Y34" s="364"/>
      <c r="Z34" s="364"/>
      <c r="AA34" s="364"/>
      <c r="AB34" s="364"/>
      <c r="AC34" s="364"/>
      <c r="AD34" s="364"/>
      <c r="AE34" s="364"/>
      <c r="AF34" s="631"/>
      <c r="AG34" s="364"/>
      <c r="AH34" s="364"/>
      <c r="AI34" s="364"/>
      <c r="AJ34" s="364"/>
      <c r="AK34" s="576"/>
      <c r="AL34" s="364"/>
      <c r="AM34" s="364"/>
      <c r="AN34" s="616"/>
      <c r="AO34" s="366"/>
      <c r="AP34" s="265"/>
      <c r="AQ34" s="259" t="s">
        <v>17</v>
      </c>
      <c r="AR34" s="42"/>
      <c r="AS34" s="43"/>
      <c r="AT34" s="43"/>
      <c r="AU34" s="43"/>
      <c r="AV34" s="43"/>
      <c r="AW34" s="40"/>
      <c r="AX34" s="40"/>
      <c r="AY34" s="73"/>
      <c r="AZ34" s="40"/>
      <c r="BA34" s="40"/>
      <c r="BB34" s="44"/>
      <c r="BC34" s="366"/>
      <c r="BD34" s="39"/>
      <c r="BE34" s="245" t="s">
        <v>17</v>
      </c>
      <c r="BF34" s="367"/>
      <c r="BG34" s="368"/>
    </row>
    <row r="35" spans="1:59" s="36" customFormat="1" ht="14.25" customHeight="1">
      <c r="A35" s="246" t="s">
        <v>41</v>
      </c>
      <c r="B35" s="45">
        <v>2324</v>
      </c>
      <c r="C35" s="45">
        <v>1119</v>
      </c>
      <c r="D35" s="45">
        <v>1966</v>
      </c>
      <c r="E35" s="45">
        <v>995</v>
      </c>
      <c r="F35" s="45">
        <v>1787</v>
      </c>
      <c r="G35" s="45">
        <v>895</v>
      </c>
      <c r="H35" s="45">
        <v>1664</v>
      </c>
      <c r="I35" s="45">
        <v>821</v>
      </c>
      <c r="J35" s="45">
        <v>1421</v>
      </c>
      <c r="K35" s="45"/>
      <c r="L35" s="45">
        <v>728</v>
      </c>
      <c r="M35" s="45">
        <f>+B35+D35+F35+H35+J35</f>
        <v>9162</v>
      </c>
      <c r="N35" s="45">
        <f>+C35+E35+G35+I35+L35</f>
        <v>4558</v>
      </c>
      <c r="O35" s="45"/>
      <c r="P35" s="45"/>
      <c r="Q35" s="45"/>
      <c r="R35" s="45"/>
      <c r="S35" s="72"/>
      <c r="T35" s="153"/>
      <c r="V35" s="246" t="s">
        <v>41</v>
      </c>
      <c r="W35" s="45">
        <v>160</v>
      </c>
      <c r="X35" s="45">
        <v>65</v>
      </c>
      <c r="Y35" s="45">
        <v>140</v>
      </c>
      <c r="Z35" s="45">
        <v>53</v>
      </c>
      <c r="AA35" s="45">
        <v>176</v>
      </c>
      <c r="AB35" s="45">
        <v>74</v>
      </c>
      <c r="AC35" s="45">
        <v>146</v>
      </c>
      <c r="AD35" s="45">
        <v>50</v>
      </c>
      <c r="AE35" s="45">
        <v>42</v>
      </c>
      <c r="AF35" s="45"/>
      <c r="AG35" s="45">
        <v>19</v>
      </c>
      <c r="AH35" s="45">
        <f>+W35+Y35+AA35+AC35+AE35</f>
        <v>664</v>
      </c>
      <c r="AI35" s="45">
        <f>+X35+Z35+AB35+AD35+AG35</f>
        <v>261</v>
      </c>
      <c r="AJ35" s="45"/>
      <c r="AK35" s="45"/>
      <c r="AL35" s="45"/>
      <c r="AM35" s="45"/>
      <c r="AN35" s="72"/>
      <c r="AO35" s="153"/>
      <c r="AQ35" s="250" t="s">
        <v>41</v>
      </c>
      <c r="AR35" s="129">
        <v>73</v>
      </c>
      <c r="AS35" s="129">
        <v>71</v>
      </c>
      <c r="AT35" s="129">
        <v>71</v>
      </c>
      <c r="AU35" s="129">
        <v>67</v>
      </c>
      <c r="AV35" s="129">
        <v>59</v>
      </c>
      <c r="AW35" s="46">
        <f>SUM(AR35:AV35)</f>
        <v>341</v>
      </c>
      <c r="AX35" s="46"/>
      <c r="AY35" s="46"/>
      <c r="AZ35" s="47">
        <v>304</v>
      </c>
      <c r="BA35" s="47">
        <v>72</v>
      </c>
      <c r="BB35" s="48">
        <v>376</v>
      </c>
      <c r="BC35" s="162">
        <v>67</v>
      </c>
      <c r="BD35" s="39"/>
      <c r="BE35" s="246" t="s">
        <v>41</v>
      </c>
      <c r="BF35" s="45">
        <v>212</v>
      </c>
      <c r="BG35" s="153">
        <v>42</v>
      </c>
    </row>
    <row r="36" spans="1:59" s="36" customFormat="1" ht="14.25" customHeight="1">
      <c r="A36" s="246" t="s">
        <v>42</v>
      </c>
      <c r="B36" s="47">
        <v>1739</v>
      </c>
      <c r="C36" s="47">
        <v>818</v>
      </c>
      <c r="D36" s="47">
        <v>1581</v>
      </c>
      <c r="E36" s="47">
        <v>750</v>
      </c>
      <c r="F36" s="47">
        <v>1458</v>
      </c>
      <c r="G36" s="47">
        <v>694</v>
      </c>
      <c r="H36" s="47">
        <v>1201</v>
      </c>
      <c r="I36" s="47">
        <v>576</v>
      </c>
      <c r="J36" s="47">
        <v>1058</v>
      </c>
      <c r="K36" s="47"/>
      <c r="L36" s="47">
        <v>548</v>
      </c>
      <c r="M36" s="47">
        <f t="shared" ref="M36:M105" si="23">+B36+D36+F36+H36+J36</f>
        <v>7037</v>
      </c>
      <c r="N36" s="47">
        <f t="shared" ref="N36:N105" si="24">+C36+E36+G36+I36+L36</f>
        <v>3386</v>
      </c>
      <c r="O36" s="47">
        <v>259</v>
      </c>
      <c r="P36" s="47"/>
      <c r="Q36" s="47">
        <v>126</v>
      </c>
      <c r="R36" s="47">
        <v>243</v>
      </c>
      <c r="S36" s="48"/>
      <c r="T36" s="154">
        <v>138</v>
      </c>
      <c r="V36" s="246" t="s">
        <v>42</v>
      </c>
      <c r="W36" s="47">
        <v>110</v>
      </c>
      <c r="X36" s="47">
        <v>42</v>
      </c>
      <c r="Y36" s="47">
        <v>111</v>
      </c>
      <c r="Z36" s="47">
        <v>43</v>
      </c>
      <c r="AA36" s="47">
        <v>130</v>
      </c>
      <c r="AB36" s="47">
        <v>37</v>
      </c>
      <c r="AC36" s="47">
        <v>82</v>
      </c>
      <c r="AD36" s="47">
        <v>38</v>
      </c>
      <c r="AE36" s="47">
        <v>62</v>
      </c>
      <c r="AF36" s="47"/>
      <c r="AG36" s="47">
        <v>36</v>
      </c>
      <c r="AH36" s="47">
        <f t="shared" ref="AH36:AH105" si="25">+W36+Y36+AA36+AC36+AE36</f>
        <v>495</v>
      </c>
      <c r="AI36" s="47">
        <f t="shared" ref="AI36:AI105" si="26">+X36+Z36+AB36+AD36+AG36</f>
        <v>196</v>
      </c>
      <c r="AJ36" s="31">
        <v>15</v>
      </c>
      <c r="AK36" s="31"/>
      <c r="AL36" s="31">
        <v>4</v>
      </c>
      <c r="AM36" s="31">
        <v>1</v>
      </c>
      <c r="AN36" s="583"/>
      <c r="AO36" s="378">
        <v>1</v>
      </c>
      <c r="AQ36" s="250" t="s">
        <v>42</v>
      </c>
      <c r="AR36" s="129">
        <v>62</v>
      </c>
      <c r="AS36" s="129">
        <v>61</v>
      </c>
      <c r="AT36" s="129">
        <v>60</v>
      </c>
      <c r="AU36" s="129">
        <v>67</v>
      </c>
      <c r="AV36" s="129">
        <v>55</v>
      </c>
      <c r="AW36" s="46">
        <f t="shared" ref="AW36:AW105" si="27">SUM(AR36:AV36)</f>
        <v>305</v>
      </c>
      <c r="AX36" s="46">
        <v>3</v>
      </c>
      <c r="AY36" s="46">
        <v>3</v>
      </c>
      <c r="AZ36" s="47">
        <v>237</v>
      </c>
      <c r="BA36" s="47">
        <v>105</v>
      </c>
      <c r="BB36" s="48">
        <v>342</v>
      </c>
      <c r="BC36" s="162">
        <v>60</v>
      </c>
      <c r="BD36" s="39"/>
      <c r="BE36" s="246" t="s">
        <v>42</v>
      </c>
      <c r="BF36" s="47">
        <v>225</v>
      </c>
      <c r="BG36" s="154">
        <v>33</v>
      </c>
    </row>
    <row r="37" spans="1:59" s="36" customFormat="1" ht="14.25" customHeight="1">
      <c r="A37" s="246" t="s">
        <v>43</v>
      </c>
      <c r="B37" s="47">
        <v>324</v>
      </c>
      <c r="C37" s="47">
        <v>152</v>
      </c>
      <c r="D37" s="47">
        <v>286</v>
      </c>
      <c r="E37" s="47">
        <v>150</v>
      </c>
      <c r="F37" s="47">
        <v>294</v>
      </c>
      <c r="G37" s="47">
        <v>154</v>
      </c>
      <c r="H37" s="47">
        <v>250</v>
      </c>
      <c r="I37" s="47">
        <v>108</v>
      </c>
      <c r="J37" s="47">
        <v>214</v>
      </c>
      <c r="K37" s="47"/>
      <c r="L37" s="47">
        <v>110</v>
      </c>
      <c r="M37" s="47">
        <f t="shared" si="23"/>
        <v>1368</v>
      </c>
      <c r="N37" s="47">
        <f t="shared" si="24"/>
        <v>674</v>
      </c>
      <c r="O37" s="47"/>
      <c r="P37" s="47"/>
      <c r="Q37" s="47"/>
      <c r="R37" s="47"/>
      <c r="S37" s="48"/>
      <c r="T37" s="154"/>
      <c r="V37" s="246" t="s">
        <v>43</v>
      </c>
      <c r="W37" s="47">
        <v>19</v>
      </c>
      <c r="X37" s="47">
        <v>5</v>
      </c>
      <c r="Y37" s="47">
        <v>21</v>
      </c>
      <c r="Z37" s="47">
        <v>7</v>
      </c>
      <c r="AA37" s="47">
        <v>17</v>
      </c>
      <c r="AB37" s="47">
        <v>3</v>
      </c>
      <c r="AC37" s="47">
        <v>23</v>
      </c>
      <c r="AD37" s="47">
        <v>9</v>
      </c>
      <c r="AE37" s="47">
        <v>4</v>
      </c>
      <c r="AF37" s="47"/>
      <c r="AG37" s="47">
        <v>2</v>
      </c>
      <c r="AH37" s="47">
        <f t="shared" si="25"/>
        <v>84</v>
      </c>
      <c r="AI37" s="47">
        <f t="shared" si="26"/>
        <v>26</v>
      </c>
      <c r="AJ37" s="31"/>
      <c r="AK37" s="31"/>
      <c r="AL37" s="31"/>
      <c r="AM37" s="31"/>
      <c r="AN37" s="583"/>
      <c r="AO37" s="378"/>
      <c r="AQ37" s="246" t="s">
        <v>43</v>
      </c>
      <c r="AR37" s="45">
        <v>8</v>
      </c>
      <c r="AS37" s="45">
        <v>8</v>
      </c>
      <c r="AT37" s="45">
        <v>8</v>
      </c>
      <c r="AU37" s="45">
        <v>8</v>
      </c>
      <c r="AV37" s="45">
        <v>3</v>
      </c>
      <c r="AW37" s="47">
        <f t="shared" si="27"/>
        <v>35</v>
      </c>
      <c r="AX37" s="47"/>
      <c r="AY37" s="47"/>
      <c r="AZ37" s="47">
        <v>29</v>
      </c>
      <c r="BA37" s="47">
        <v>9</v>
      </c>
      <c r="BB37" s="48">
        <v>38</v>
      </c>
      <c r="BC37" s="162">
        <v>6</v>
      </c>
      <c r="BD37" s="39"/>
      <c r="BE37" s="246" t="s">
        <v>43</v>
      </c>
      <c r="BF37" s="47">
        <v>32</v>
      </c>
      <c r="BG37" s="154">
        <v>0</v>
      </c>
    </row>
    <row r="38" spans="1:59" s="36" customFormat="1" ht="14.25" customHeight="1">
      <c r="A38" s="246" t="s">
        <v>44</v>
      </c>
      <c r="B38" s="47">
        <v>67</v>
      </c>
      <c r="C38" s="47">
        <v>36</v>
      </c>
      <c r="D38" s="47">
        <v>57</v>
      </c>
      <c r="E38" s="47">
        <v>26</v>
      </c>
      <c r="F38" s="47">
        <v>51</v>
      </c>
      <c r="G38" s="47">
        <v>28</v>
      </c>
      <c r="H38" s="47">
        <v>46</v>
      </c>
      <c r="I38" s="47">
        <v>22</v>
      </c>
      <c r="J38" s="47">
        <v>30</v>
      </c>
      <c r="K38" s="47"/>
      <c r="L38" s="47">
        <v>16</v>
      </c>
      <c r="M38" s="47">
        <f t="shared" si="23"/>
        <v>251</v>
      </c>
      <c r="N38" s="47">
        <f t="shared" si="24"/>
        <v>128</v>
      </c>
      <c r="O38" s="47"/>
      <c r="P38" s="47"/>
      <c r="Q38" s="47"/>
      <c r="R38" s="47"/>
      <c r="S38" s="48"/>
      <c r="T38" s="154"/>
      <c r="V38" s="246" t="s">
        <v>44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/>
      <c r="AG38" s="47">
        <v>0</v>
      </c>
      <c r="AH38" s="47">
        <f t="shared" si="25"/>
        <v>0</v>
      </c>
      <c r="AI38" s="47">
        <f t="shared" si="26"/>
        <v>0</v>
      </c>
      <c r="AJ38" s="31"/>
      <c r="AK38" s="31"/>
      <c r="AL38" s="31"/>
      <c r="AM38" s="31"/>
      <c r="AN38" s="583"/>
      <c r="AO38" s="378"/>
      <c r="AQ38" s="246" t="s">
        <v>44</v>
      </c>
      <c r="AR38" s="49">
        <v>2</v>
      </c>
      <c r="AS38" s="49">
        <v>1</v>
      </c>
      <c r="AT38" s="49">
        <v>1</v>
      </c>
      <c r="AU38" s="49">
        <v>1</v>
      </c>
      <c r="AV38" s="49">
        <v>1</v>
      </c>
      <c r="AW38" s="47">
        <f t="shared" si="27"/>
        <v>6</v>
      </c>
      <c r="AX38" s="47"/>
      <c r="AY38" s="47"/>
      <c r="AZ38" s="47">
        <v>13</v>
      </c>
      <c r="BA38" s="47">
        <v>1</v>
      </c>
      <c r="BB38" s="48">
        <v>14</v>
      </c>
      <c r="BC38" s="162">
        <v>2</v>
      </c>
      <c r="BD38" s="39"/>
      <c r="BE38" s="246" t="s">
        <v>44</v>
      </c>
      <c r="BF38" s="47">
        <v>5</v>
      </c>
      <c r="BG38" s="154">
        <v>0</v>
      </c>
    </row>
    <row r="39" spans="1:59" s="36" customFormat="1" ht="14.25" customHeight="1">
      <c r="A39" s="246" t="s">
        <v>45</v>
      </c>
      <c r="B39" s="47">
        <v>1810</v>
      </c>
      <c r="C39" s="47">
        <v>930</v>
      </c>
      <c r="D39" s="47">
        <v>1501</v>
      </c>
      <c r="E39" s="47">
        <v>747</v>
      </c>
      <c r="F39" s="47">
        <v>1476</v>
      </c>
      <c r="G39" s="47">
        <v>768</v>
      </c>
      <c r="H39" s="47">
        <v>1218</v>
      </c>
      <c r="I39" s="47">
        <v>639</v>
      </c>
      <c r="J39" s="47">
        <v>920</v>
      </c>
      <c r="K39" s="47"/>
      <c r="L39" s="47">
        <v>484</v>
      </c>
      <c r="M39" s="47">
        <f t="shared" si="23"/>
        <v>6925</v>
      </c>
      <c r="N39" s="47">
        <f t="shared" si="24"/>
        <v>3568</v>
      </c>
      <c r="O39" s="47">
        <v>155</v>
      </c>
      <c r="P39" s="47"/>
      <c r="Q39" s="47">
        <v>85</v>
      </c>
      <c r="R39" s="47">
        <v>123</v>
      </c>
      <c r="S39" s="48"/>
      <c r="T39" s="154">
        <v>60</v>
      </c>
      <c r="V39" s="246" t="s">
        <v>45</v>
      </c>
      <c r="W39" s="47">
        <v>108</v>
      </c>
      <c r="X39" s="47">
        <v>50</v>
      </c>
      <c r="Y39" s="47">
        <v>126</v>
      </c>
      <c r="Z39" s="47">
        <v>70</v>
      </c>
      <c r="AA39" s="47">
        <v>163</v>
      </c>
      <c r="AB39" s="47">
        <v>63</v>
      </c>
      <c r="AC39" s="47">
        <v>95</v>
      </c>
      <c r="AD39" s="47">
        <v>49</v>
      </c>
      <c r="AE39" s="47">
        <v>22</v>
      </c>
      <c r="AF39" s="47"/>
      <c r="AG39" s="47">
        <v>12</v>
      </c>
      <c r="AH39" s="47">
        <f t="shared" si="25"/>
        <v>514</v>
      </c>
      <c r="AI39" s="47">
        <f t="shared" si="26"/>
        <v>244</v>
      </c>
      <c r="AJ39" s="31">
        <v>7</v>
      </c>
      <c r="AK39" s="31"/>
      <c r="AL39" s="31">
        <v>3</v>
      </c>
      <c r="AM39" s="31">
        <v>6</v>
      </c>
      <c r="AN39" s="583"/>
      <c r="AO39" s="378">
        <v>4</v>
      </c>
      <c r="AQ39" s="250" t="s">
        <v>45</v>
      </c>
      <c r="AR39" s="129">
        <v>49</v>
      </c>
      <c r="AS39" s="129">
        <v>49</v>
      </c>
      <c r="AT39" s="129">
        <v>46</v>
      </c>
      <c r="AU39" s="129">
        <v>41</v>
      </c>
      <c r="AV39" s="129">
        <v>39</v>
      </c>
      <c r="AW39" s="46">
        <f>SUM(AR39:AV39)</f>
        <v>224</v>
      </c>
      <c r="AX39" s="46">
        <v>3</v>
      </c>
      <c r="AY39" s="46">
        <v>4</v>
      </c>
      <c r="AZ39" s="47">
        <v>356</v>
      </c>
      <c r="BA39" s="47">
        <v>18</v>
      </c>
      <c r="BB39" s="48">
        <v>374</v>
      </c>
      <c r="BC39" s="162">
        <v>46</v>
      </c>
      <c r="BE39" s="246" t="s">
        <v>45</v>
      </c>
      <c r="BF39" s="47">
        <v>159</v>
      </c>
      <c r="BG39" s="154">
        <v>21</v>
      </c>
    </row>
    <row r="40" spans="1:59" s="36" customFormat="1" ht="14.25" customHeight="1">
      <c r="A40" s="247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8"/>
      <c r="T40" s="154"/>
      <c r="V40" s="247" t="s">
        <v>18</v>
      </c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8"/>
      <c r="AO40" s="154"/>
      <c r="AQ40" s="247" t="s">
        <v>18</v>
      </c>
      <c r="AR40" s="50"/>
      <c r="AS40" s="50"/>
      <c r="AT40" s="50"/>
      <c r="AU40" s="50"/>
      <c r="AV40" s="50"/>
      <c r="AW40" s="47"/>
      <c r="AX40" s="47"/>
      <c r="AY40" s="47"/>
      <c r="AZ40" s="47"/>
      <c r="BA40" s="47"/>
      <c r="BB40" s="48"/>
      <c r="BC40" s="162"/>
      <c r="BE40" s="247" t="s">
        <v>18</v>
      </c>
      <c r="BF40" s="47"/>
      <c r="BG40" s="154"/>
    </row>
    <row r="41" spans="1:59" s="36" customFormat="1" ht="14.25" customHeight="1">
      <c r="A41" s="246" t="s">
        <v>46</v>
      </c>
      <c r="B41" s="47">
        <v>1870</v>
      </c>
      <c r="C41" s="47">
        <v>942</v>
      </c>
      <c r="D41" s="47">
        <v>1366</v>
      </c>
      <c r="E41" s="47">
        <v>637</v>
      </c>
      <c r="F41" s="47">
        <v>1215</v>
      </c>
      <c r="G41" s="47">
        <v>595</v>
      </c>
      <c r="H41" s="47">
        <v>899</v>
      </c>
      <c r="I41" s="47">
        <v>445</v>
      </c>
      <c r="J41" s="47">
        <v>695</v>
      </c>
      <c r="K41" s="47"/>
      <c r="L41" s="47">
        <v>355</v>
      </c>
      <c r="M41" s="47">
        <f t="shared" si="23"/>
        <v>6045</v>
      </c>
      <c r="N41" s="47">
        <f t="shared" si="24"/>
        <v>2974</v>
      </c>
      <c r="O41" s="47"/>
      <c r="P41" s="47"/>
      <c r="Q41" s="47"/>
      <c r="R41" s="47"/>
      <c r="S41" s="48"/>
      <c r="T41" s="154"/>
      <c r="V41" s="246" t="s">
        <v>46</v>
      </c>
      <c r="W41" s="47">
        <v>239</v>
      </c>
      <c r="X41" s="47">
        <v>105</v>
      </c>
      <c r="Y41" s="47">
        <v>202</v>
      </c>
      <c r="Z41" s="47">
        <v>79</v>
      </c>
      <c r="AA41" s="47">
        <v>195</v>
      </c>
      <c r="AB41" s="47">
        <v>101</v>
      </c>
      <c r="AC41" s="47">
        <v>94</v>
      </c>
      <c r="AD41" s="47">
        <v>53</v>
      </c>
      <c r="AE41" s="47">
        <v>35</v>
      </c>
      <c r="AF41" s="47"/>
      <c r="AG41" s="47">
        <v>18</v>
      </c>
      <c r="AH41" s="47">
        <f t="shared" si="25"/>
        <v>765</v>
      </c>
      <c r="AI41" s="47">
        <f t="shared" si="26"/>
        <v>356</v>
      </c>
      <c r="AJ41" s="47"/>
      <c r="AK41" s="47"/>
      <c r="AL41" s="47"/>
      <c r="AM41" s="47"/>
      <c r="AN41" s="48"/>
      <c r="AO41" s="154"/>
      <c r="AQ41" s="250" t="s">
        <v>46</v>
      </c>
      <c r="AR41" s="129">
        <v>31</v>
      </c>
      <c r="AS41" s="129">
        <v>33</v>
      </c>
      <c r="AT41" s="129">
        <v>37</v>
      </c>
      <c r="AU41" s="129">
        <v>58</v>
      </c>
      <c r="AV41" s="129">
        <v>58</v>
      </c>
      <c r="AW41" s="46">
        <f t="shared" si="27"/>
        <v>217</v>
      </c>
      <c r="AX41" s="46"/>
      <c r="AY41" s="46"/>
      <c r="AZ41" s="47">
        <v>155</v>
      </c>
      <c r="BA41" s="47">
        <v>25</v>
      </c>
      <c r="BB41" s="48">
        <v>180</v>
      </c>
      <c r="BC41" s="162">
        <v>49</v>
      </c>
      <c r="BE41" s="246" t="s">
        <v>46</v>
      </c>
      <c r="BF41" s="47">
        <v>108</v>
      </c>
      <c r="BG41" s="154">
        <v>35</v>
      </c>
    </row>
    <row r="42" spans="1:59" s="36" customFormat="1" ht="14.25" customHeight="1">
      <c r="A42" s="246" t="s">
        <v>47</v>
      </c>
      <c r="B42" s="47">
        <v>1910</v>
      </c>
      <c r="C42" s="47">
        <v>954</v>
      </c>
      <c r="D42" s="47">
        <v>1516</v>
      </c>
      <c r="E42" s="47">
        <v>739</v>
      </c>
      <c r="F42" s="47">
        <v>1395</v>
      </c>
      <c r="G42" s="47">
        <v>701</v>
      </c>
      <c r="H42" s="47">
        <v>1118</v>
      </c>
      <c r="I42" s="47">
        <v>553</v>
      </c>
      <c r="J42" s="47">
        <v>885</v>
      </c>
      <c r="K42" s="47"/>
      <c r="L42" s="47">
        <v>443</v>
      </c>
      <c r="M42" s="47">
        <f t="shared" si="23"/>
        <v>6824</v>
      </c>
      <c r="N42" s="47">
        <f t="shared" si="24"/>
        <v>3390</v>
      </c>
      <c r="O42" s="47"/>
      <c r="P42" s="47"/>
      <c r="Q42" s="47"/>
      <c r="R42" s="47"/>
      <c r="S42" s="48"/>
      <c r="T42" s="154"/>
      <c r="V42" s="246" t="s">
        <v>47</v>
      </c>
      <c r="W42" s="47">
        <v>263</v>
      </c>
      <c r="X42" s="47">
        <v>127</v>
      </c>
      <c r="Y42" s="47">
        <v>174</v>
      </c>
      <c r="Z42" s="47">
        <v>71</v>
      </c>
      <c r="AA42" s="47">
        <v>143</v>
      </c>
      <c r="AB42" s="47">
        <v>64</v>
      </c>
      <c r="AC42" s="47">
        <v>130</v>
      </c>
      <c r="AD42" s="47">
        <v>61</v>
      </c>
      <c r="AE42" s="47">
        <v>37</v>
      </c>
      <c r="AF42" s="47"/>
      <c r="AG42" s="47">
        <v>20</v>
      </c>
      <c r="AH42" s="47">
        <f t="shared" si="25"/>
        <v>747</v>
      </c>
      <c r="AI42" s="47">
        <f t="shared" si="26"/>
        <v>343</v>
      </c>
      <c r="AJ42" s="47"/>
      <c r="AK42" s="47"/>
      <c r="AL42" s="47"/>
      <c r="AM42" s="47"/>
      <c r="AN42" s="48"/>
      <c r="AO42" s="154"/>
      <c r="AQ42" s="250" t="s">
        <v>47</v>
      </c>
      <c r="AR42" s="129">
        <v>60</v>
      </c>
      <c r="AS42" s="129">
        <v>57</v>
      </c>
      <c r="AT42" s="129">
        <v>54</v>
      </c>
      <c r="AU42" s="129">
        <v>50</v>
      </c>
      <c r="AV42" s="129">
        <v>45</v>
      </c>
      <c r="AW42" s="46">
        <f t="shared" si="27"/>
        <v>266</v>
      </c>
      <c r="AX42" s="46"/>
      <c r="AY42" s="46"/>
      <c r="AZ42" s="47">
        <v>278</v>
      </c>
      <c r="BA42" s="47">
        <v>6</v>
      </c>
      <c r="BB42" s="48">
        <v>284</v>
      </c>
      <c r="BC42" s="162">
        <v>56</v>
      </c>
      <c r="BE42" s="246" t="s">
        <v>47</v>
      </c>
      <c r="BF42" s="47">
        <v>136</v>
      </c>
      <c r="BG42" s="154">
        <v>7</v>
      </c>
    </row>
    <row r="43" spans="1:59" s="36" customFormat="1" ht="14.25" customHeight="1">
      <c r="A43" s="253" t="s">
        <v>48</v>
      </c>
      <c r="B43" s="49">
        <v>1556</v>
      </c>
      <c r="C43" s="49">
        <v>777</v>
      </c>
      <c r="D43" s="49">
        <v>1158</v>
      </c>
      <c r="E43" s="49">
        <v>543</v>
      </c>
      <c r="F43" s="49">
        <v>1163</v>
      </c>
      <c r="G43" s="49">
        <v>543</v>
      </c>
      <c r="H43" s="49">
        <v>1012</v>
      </c>
      <c r="I43" s="49">
        <v>502</v>
      </c>
      <c r="J43" s="49">
        <v>742</v>
      </c>
      <c r="K43" s="49"/>
      <c r="L43" s="49">
        <v>366</v>
      </c>
      <c r="M43" s="49">
        <f t="shared" si="23"/>
        <v>5631</v>
      </c>
      <c r="N43" s="49">
        <f t="shared" si="24"/>
        <v>2731</v>
      </c>
      <c r="O43" s="49"/>
      <c r="P43" s="49"/>
      <c r="Q43" s="49"/>
      <c r="R43" s="49"/>
      <c r="S43" s="71"/>
      <c r="T43" s="176"/>
      <c r="V43" s="246" t="s">
        <v>48</v>
      </c>
      <c r="W43" s="47">
        <v>323</v>
      </c>
      <c r="X43" s="47">
        <v>148</v>
      </c>
      <c r="Y43" s="47">
        <v>235</v>
      </c>
      <c r="Z43" s="47">
        <v>88</v>
      </c>
      <c r="AA43" s="47">
        <v>245</v>
      </c>
      <c r="AB43" s="47">
        <v>96</v>
      </c>
      <c r="AC43" s="47">
        <v>185</v>
      </c>
      <c r="AD43" s="47">
        <v>84</v>
      </c>
      <c r="AE43" s="47">
        <v>62</v>
      </c>
      <c r="AF43" s="47"/>
      <c r="AG43" s="47">
        <v>26</v>
      </c>
      <c r="AH43" s="47">
        <f t="shared" si="25"/>
        <v>1050</v>
      </c>
      <c r="AI43" s="47">
        <f t="shared" si="26"/>
        <v>442</v>
      </c>
      <c r="AJ43" s="47"/>
      <c r="AK43" s="47"/>
      <c r="AL43" s="47"/>
      <c r="AM43" s="47"/>
      <c r="AN43" s="48"/>
      <c r="AO43" s="154"/>
      <c r="AQ43" s="250" t="s">
        <v>48</v>
      </c>
      <c r="AR43" s="129">
        <v>57</v>
      </c>
      <c r="AS43" s="129">
        <v>56</v>
      </c>
      <c r="AT43" s="129">
        <v>57</v>
      </c>
      <c r="AU43" s="129">
        <v>56</v>
      </c>
      <c r="AV43" s="129">
        <v>55</v>
      </c>
      <c r="AW43" s="46">
        <f>SUM(AR43:AV43)</f>
        <v>281</v>
      </c>
      <c r="AX43" s="46"/>
      <c r="AY43" s="46"/>
      <c r="AZ43" s="47">
        <v>181</v>
      </c>
      <c r="BA43" s="47">
        <v>25</v>
      </c>
      <c r="BB43" s="48">
        <v>206</v>
      </c>
      <c r="BC43" s="162">
        <v>55</v>
      </c>
      <c r="BE43" s="246" t="s">
        <v>48</v>
      </c>
      <c r="BF43" s="47">
        <v>148</v>
      </c>
      <c r="BG43" s="154">
        <v>10</v>
      </c>
    </row>
    <row r="44" spans="1:59" s="36" customFormat="1" ht="14.25" customHeight="1">
      <c r="A44" s="251" t="s">
        <v>49</v>
      </c>
      <c r="B44" s="149">
        <v>1174</v>
      </c>
      <c r="C44" s="149">
        <v>578</v>
      </c>
      <c r="D44" s="149">
        <v>828</v>
      </c>
      <c r="E44" s="149">
        <v>418</v>
      </c>
      <c r="F44" s="149">
        <v>640</v>
      </c>
      <c r="G44" s="149">
        <v>340</v>
      </c>
      <c r="H44" s="149">
        <v>441</v>
      </c>
      <c r="I44" s="149">
        <v>231</v>
      </c>
      <c r="J44" s="149">
        <v>325</v>
      </c>
      <c r="K44" s="478"/>
      <c r="L44" s="149">
        <v>164</v>
      </c>
      <c r="M44" s="149">
        <f t="shared" si="23"/>
        <v>3408</v>
      </c>
      <c r="N44" s="149">
        <f t="shared" si="24"/>
        <v>1731</v>
      </c>
      <c r="O44" s="149"/>
      <c r="P44" s="478"/>
      <c r="Q44" s="149"/>
      <c r="R44" s="149"/>
      <c r="S44" s="618"/>
      <c r="T44" s="162"/>
      <c r="V44" s="246" t="s">
        <v>49</v>
      </c>
      <c r="W44" s="47">
        <v>38</v>
      </c>
      <c r="X44" s="47">
        <v>20</v>
      </c>
      <c r="Y44" s="47">
        <v>55</v>
      </c>
      <c r="Z44" s="47">
        <v>28</v>
      </c>
      <c r="AA44" s="47">
        <v>57</v>
      </c>
      <c r="AB44" s="47">
        <v>30</v>
      </c>
      <c r="AC44" s="47">
        <v>20</v>
      </c>
      <c r="AD44" s="47">
        <v>6</v>
      </c>
      <c r="AE44" s="47">
        <v>6</v>
      </c>
      <c r="AF44" s="47"/>
      <c r="AG44" s="47">
        <v>1</v>
      </c>
      <c r="AH44" s="47">
        <f t="shared" si="25"/>
        <v>176</v>
      </c>
      <c r="AI44" s="47">
        <f t="shared" si="26"/>
        <v>85</v>
      </c>
      <c r="AJ44" s="47"/>
      <c r="AK44" s="47"/>
      <c r="AL44" s="47"/>
      <c r="AM44" s="47"/>
      <c r="AN44" s="48"/>
      <c r="AO44" s="154"/>
      <c r="AQ44" s="250" t="s">
        <v>49</v>
      </c>
      <c r="AR44" s="129">
        <v>39</v>
      </c>
      <c r="AS44" s="129">
        <v>38</v>
      </c>
      <c r="AT44" s="129">
        <v>35</v>
      </c>
      <c r="AU44" s="129">
        <v>25</v>
      </c>
      <c r="AV44" s="129">
        <v>23</v>
      </c>
      <c r="AW44" s="46">
        <f t="shared" si="27"/>
        <v>160</v>
      </c>
      <c r="AX44" s="46"/>
      <c r="AY44" s="46"/>
      <c r="AZ44" s="47">
        <v>58</v>
      </c>
      <c r="BA44" s="47">
        <v>5</v>
      </c>
      <c r="BB44" s="48">
        <v>63</v>
      </c>
      <c r="BC44" s="162">
        <v>38</v>
      </c>
      <c r="BE44" s="246" t="s">
        <v>49</v>
      </c>
      <c r="BF44" s="47">
        <v>44</v>
      </c>
      <c r="BG44" s="154">
        <v>10</v>
      </c>
    </row>
    <row r="45" spans="1:59" s="36" customFormat="1" ht="14.25" customHeight="1">
      <c r="A45" s="247" t="s">
        <v>19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72"/>
      <c r="T45" s="153"/>
      <c r="V45" s="247" t="s">
        <v>19</v>
      </c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8"/>
      <c r="AO45" s="154"/>
      <c r="AQ45" s="247" t="s">
        <v>19</v>
      </c>
      <c r="AR45" s="50"/>
      <c r="AS45" s="50"/>
      <c r="AT45" s="50"/>
      <c r="AU45" s="50"/>
      <c r="AV45" s="50"/>
      <c r="AW45" s="47"/>
      <c r="AX45" s="47"/>
      <c r="AY45" s="47"/>
      <c r="AZ45" s="47"/>
      <c r="BA45" s="47"/>
      <c r="BB45" s="48"/>
      <c r="BC45" s="162"/>
      <c r="BE45" s="247" t="s">
        <v>19</v>
      </c>
      <c r="BF45" s="47"/>
      <c r="BG45" s="154"/>
    </row>
    <row r="46" spans="1:59" s="36" customFormat="1" ht="14.25" customHeight="1">
      <c r="A46" s="246" t="s">
        <v>50</v>
      </c>
      <c r="B46" s="47">
        <v>6765</v>
      </c>
      <c r="C46" s="47">
        <v>3314</v>
      </c>
      <c r="D46" s="47">
        <v>5980</v>
      </c>
      <c r="E46" s="47">
        <v>2879</v>
      </c>
      <c r="F46" s="47">
        <v>5673</v>
      </c>
      <c r="G46" s="47">
        <v>2730</v>
      </c>
      <c r="H46" s="47">
        <v>4945</v>
      </c>
      <c r="I46" s="47">
        <v>2490</v>
      </c>
      <c r="J46" s="47">
        <v>4177</v>
      </c>
      <c r="K46" s="47"/>
      <c r="L46" s="47">
        <v>2067</v>
      </c>
      <c r="M46" s="47">
        <f t="shared" si="23"/>
        <v>27540</v>
      </c>
      <c r="N46" s="47">
        <f t="shared" si="24"/>
        <v>13480</v>
      </c>
      <c r="O46" s="47"/>
      <c r="P46" s="47"/>
      <c r="Q46" s="47"/>
      <c r="R46" s="47"/>
      <c r="S46" s="48"/>
      <c r="T46" s="154"/>
      <c r="V46" s="246" t="s">
        <v>50</v>
      </c>
      <c r="W46" s="47">
        <v>320</v>
      </c>
      <c r="X46" s="47">
        <v>131</v>
      </c>
      <c r="Y46" s="47">
        <v>383</v>
      </c>
      <c r="Z46" s="47">
        <v>131</v>
      </c>
      <c r="AA46" s="47">
        <v>404</v>
      </c>
      <c r="AB46" s="47">
        <v>145</v>
      </c>
      <c r="AC46" s="47">
        <v>264</v>
      </c>
      <c r="AD46" s="47">
        <v>110</v>
      </c>
      <c r="AE46" s="47">
        <v>146</v>
      </c>
      <c r="AF46" s="47"/>
      <c r="AG46" s="47">
        <v>74</v>
      </c>
      <c r="AH46" s="47">
        <f t="shared" si="25"/>
        <v>1517</v>
      </c>
      <c r="AI46" s="47">
        <f t="shared" si="26"/>
        <v>591</v>
      </c>
      <c r="AJ46" s="47"/>
      <c r="AK46" s="47"/>
      <c r="AL46" s="47"/>
      <c r="AM46" s="47"/>
      <c r="AN46" s="48"/>
      <c r="AO46" s="154"/>
      <c r="AQ46" s="250" t="s">
        <v>50</v>
      </c>
      <c r="AR46" s="129">
        <v>249</v>
      </c>
      <c r="AS46" s="129">
        <v>248</v>
      </c>
      <c r="AT46" s="129">
        <v>237</v>
      </c>
      <c r="AU46" s="129">
        <v>228</v>
      </c>
      <c r="AV46" s="129">
        <v>214</v>
      </c>
      <c r="AW46" s="46">
        <f>SUM(AR46:AV46)</f>
        <v>1176</v>
      </c>
      <c r="AX46" s="46"/>
      <c r="AY46" s="46"/>
      <c r="AZ46" s="47">
        <v>2075</v>
      </c>
      <c r="BA46" s="47">
        <v>21</v>
      </c>
      <c r="BB46" s="48">
        <v>2096</v>
      </c>
      <c r="BC46" s="162">
        <v>240</v>
      </c>
      <c r="BE46" s="246" t="s">
        <v>50</v>
      </c>
      <c r="BF46" s="47">
        <v>838</v>
      </c>
      <c r="BG46" s="154">
        <v>87</v>
      </c>
    </row>
    <row r="47" spans="1:59" s="36" customFormat="1" ht="14.25" customHeight="1">
      <c r="A47" s="246" t="s">
        <v>51</v>
      </c>
      <c r="B47" s="47">
        <v>3271</v>
      </c>
      <c r="C47" s="47">
        <v>1561</v>
      </c>
      <c r="D47" s="47">
        <v>2801</v>
      </c>
      <c r="E47" s="47">
        <v>1355</v>
      </c>
      <c r="F47" s="47">
        <v>2727</v>
      </c>
      <c r="G47" s="47">
        <v>1294</v>
      </c>
      <c r="H47" s="47">
        <v>2450</v>
      </c>
      <c r="I47" s="47">
        <v>1192</v>
      </c>
      <c r="J47" s="47">
        <v>1856</v>
      </c>
      <c r="K47" s="47"/>
      <c r="L47" s="47">
        <v>919</v>
      </c>
      <c r="M47" s="47">
        <f t="shared" si="23"/>
        <v>13105</v>
      </c>
      <c r="N47" s="47">
        <f t="shared" si="24"/>
        <v>6321</v>
      </c>
      <c r="O47" s="47"/>
      <c r="P47" s="47"/>
      <c r="Q47" s="47"/>
      <c r="R47" s="47"/>
      <c r="S47" s="48"/>
      <c r="T47" s="154"/>
      <c r="V47" s="246" t="s">
        <v>51</v>
      </c>
      <c r="W47" s="47">
        <v>390</v>
      </c>
      <c r="X47" s="47">
        <v>177</v>
      </c>
      <c r="Y47" s="47">
        <v>326</v>
      </c>
      <c r="Z47" s="47">
        <v>144</v>
      </c>
      <c r="AA47" s="47">
        <v>427</v>
      </c>
      <c r="AB47" s="47">
        <v>184</v>
      </c>
      <c r="AC47" s="47">
        <v>280</v>
      </c>
      <c r="AD47" s="47">
        <v>130</v>
      </c>
      <c r="AE47" s="47">
        <v>21</v>
      </c>
      <c r="AF47" s="47"/>
      <c r="AG47" s="47">
        <v>9</v>
      </c>
      <c r="AH47" s="47">
        <f t="shared" si="25"/>
        <v>1444</v>
      </c>
      <c r="AI47" s="47">
        <f t="shared" si="26"/>
        <v>644</v>
      </c>
      <c r="AJ47" s="47"/>
      <c r="AK47" s="47"/>
      <c r="AL47" s="47"/>
      <c r="AM47" s="47"/>
      <c r="AN47" s="48"/>
      <c r="AO47" s="154"/>
      <c r="AQ47" s="246" t="s">
        <v>51</v>
      </c>
      <c r="AR47" s="50">
        <v>128</v>
      </c>
      <c r="AS47" s="50">
        <v>129</v>
      </c>
      <c r="AT47" s="50">
        <v>128</v>
      </c>
      <c r="AU47" s="50">
        <v>124</v>
      </c>
      <c r="AV47" s="50">
        <v>117</v>
      </c>
      <c r="AW47" s="49">
        <f t="shared" si="27"/>
        <v>626</v>
      </c>
      <c r="AX47" s="49"/>
      <c r="AY47" s="49"/>
      <c r="AZ47" s="49">
        <v>437</v>
      </c>
      <c r="BA47" s="49">
        <v>33</v>
      </c>
      <c r="BB47" s="71">
        <v>470</v>
      </c>
      <c r="BC47" s="162">
        <v>122</v>
      </c>
      <c r="BE47" s="246" t="s">
        <v>51</v>
      </c>
      <c r="BF47" s="47">
        <v>282</v>
      </c>
      <c r="BG47" s="154">
        <v>8</v>
      </c>
    </row>
    <row r="48" spans="1:59" s="36" customFormat="1" ht="14.25" customHeight="1">
      <c r="A48" s="246" t="s">
        <v>52</v>
      </c>
      <c r="B48" s="47">
        <v>2187</v>
      </c>
      <c r="C48" s="47">
        <v>1087</v>
      </c>
      <c r="D48" s="47">
        <v>1645</v>
      </c>
      <c r="E48" s="47">
        <v>808</v>
      </c>
      <c r="F48" s="47">
        <v>1482</v>
      </c>
      <c r="G48" s="47">
        <v>723</v>
      </c>
      <c r="H48" s="47">
        <v>1238</v>
      </c>
      <c r="I48" s="47">
        <v>608</v>
      </c>
      <c r="J48" s="47">
        <v>994</v>
      </c>
      <c r="K48" s="47"/>
      <c r="L48" s="47">
        <v>499</v>
      </c>
      <c r="M48" s="47">
        <f t="shared" si="23"/>
        <v>7546</v>
      </c>
      <c r="N48" s="47">
        <f t="shared" si="24"/>
        <v>3725</v>
      </c>
      <c r="O48" s="47"/>
      <c r="P48" s="47"/>
      <c r="Q48" s="47"/>
      <c r="R48" s="47"/>
      <c r="S48" s="48"/>
      <c r="T48" s="154"/>
      <c r="V48" s="246" t="s">
        <v>52</v>
      </c>
      <c r="W48" s="47">
        <v>186</v>
      </c>
      <c r="X48" s="47">
        <v>78</v>
      </c>
      <c r="Y48" s="47">
        <v>255</v>
      </c>
      <c r="Z48" s="47">
        <v>112</v>
      </c>
      <c r="AA48" s="47">
        <v>228</v>
      </c>
      <c r="AB48" s="47">
        <v>105</v>
      </c>
      <c r="AC48" s="47">
        <v>159</v>
      </c>
      <c r="AD48" s="47">
        <v>84</v>
      </c>
      <c r="AE48" s="47">
        <v>62</v>
      </c>
      <c r="AF48" s="47"/>
      <c r="AG48" s="47">
        <v>29</v>
      </c>
      <c r="AH48" s="47">
        <f t="shared" si="25"/>
        <v>890</v>
      </c>
      <c r="AI48" s="47">
        <f t="shared" si="26"/>
        <v>408</v>
      </c>
      <c r="AJ48" s="47"/>
      <c r="AK48" s="47"/>
      <c r="AL48" s="47"/>
      <c r="AM48" s="47"/>
      <c r="AN48" s="48"/>
      <c r="AO48" s="154"/>
      <c r="AQ48" s="250" t="s">
        <v>52</v>
      </c>
      <c r="AR48" s="129">
        <v>68</v>
      </c>
      <c r="AS48" s="129">
        <v>59</v>
      </c>
      <c r="AT48" s="129">
        <v>59</v>
      </c>
      <c r="AU48" s="129">
        <v>44</v>
      </c>
      <c r="AV48" s="129">
        <v>47</v>
      </c>
      <c r="AW48" s="149">
        <f>SUM(AR48:AV48)</f>
        <v>277</v>
      </c>
      <c r="AX48" s="149"/>
      <c r="AY48" s="149"/>
      <c r="AZ48" s="149">
        <v>271</v>
      </c>
      <c r="BA48" s="149">
        <v>31</v>
      </c>
      <c r="BB48" s="266">
        <v>302</v>
      </c>
      <c r="BC48" s="162">
        <v>62</v>
      </c>
      <c r="BE48" s="246" t="s">
        <v>52</v>
      </c>
      <c r="BF48" s="47">
        <v>129</v>
      </c>
      <c r="BG48" s="154">
        <v>10</v>
      </c>
    </row>
    <row r="49" spans="1:59" s="36" customFormat="1" ht="14.25" customHeight="1">
      <c r="A49" s="246" t="s">
        <v>53</v>
      </c>
      <c r="B49" s="47">
        <v>2727</v>
      </c>
      <c r="C49" s="47">
        <v>1361</v>
      </c>
      <c r="D49" s="47">
        <v>2165</v>
      </c>
      <c r="E49" s="47">
        <v>1035</v>
      </c>
      <c r="F49" s="47">
        <v>1923</v>
      </c>
      <c r="G49" s="47">
        <v>927</v>
      </c>
      <c r="H49" s="47">
        <v>1596</v>
      </c>
      <c r="I49" s="47">
        <v>816</v>
      </c>
      <c r="J49" s="47">
        <v>1058</v>
      </c>
      <c r="K49" s="47"/>
      <c r="L49" s="47">
        <v>548</v>
      </c>
      <c r="M49" s="47">
        <f t="shared" si="23"/>
        <v>9469</v>
      </c>
      <c r="N49" s="47">
        <f t="shared" si="24"/>
        <v>4687</v>
      </c>
      <c r="O49" s="47"/>
      <c r="P49" s="47"/>
      <c r="Q49" s="47"/>
      <c r="R49" s="47"/>
      <c r="S49" s="48"/>
      <c r="T49" s="154"/>
      <c r="V49" s="246" t="s">
        <v>53</v>
      </c>
      <c r="W49" s="47">
        <v>354</v>
      </c>
      <c r="X49" s="47">
        <v>145</v>
      </c>
      <c r="Y49" s="47">
        <v>326</v>
      </c>
      <c r="Z49" s="47">
        <v>151</v>
      </c>
      <c r="AA49" s="47">
        <v>312</v>
      </c>
      <c r="AB49" s="47">
        <v>131</v>
      </c>
      <c r="AC49" s="47">
        <v>205</v>
      </c>
      <c r="AD49" s="47">
        <v>102</v>
      </c>
      <c r="AE49" s="47">
        <v>63</v>
      </c>
      <c r="AF49" s="47"/>
      <c r="AG49" s="47">
        <v>39</v>
      </c>
      <c r="AH49" s="47">
        <f t="shared" si="25"/>
        <v>1260</v>
      </c>
      <c r="AI49" s="47">
        <f t="shared" si="26"/>
        <v>568</v>
      </c>
      <c r="AJ49" s="47"/>
      <c r="AK49" s="47"/>
      <c r="AL49" s="47"/>
      <c r="AM49" s="47"/>
      <c r="AN49" s="48"/>
      <c r="AO49" s="154"/>
      <c r="AQ49" s="250" t="s">
        <v>53</v>
      </c>
      <c r="AR49" s="129">
        <v>86</v>
      </c>
      <c r="AS49" s="129">
        <v>85</v>
      </c>
      <c r="AT49" s="129">
        <v>85</v>
      </c>
      <c r="AU49" s="129">
        <v>84</v>
      </c>
      <c r="AV49" s="129">
        <v>74</v>
      </c>
      <c r="AW49" s="149">
        <f t="shared" si="27"/>
        <v>414</v>
      </c>
      <c r="AX49" s="149"/>
      <c r="AY49" s="149"/>
      <c r="AZ49" s="149">
        <v>294</v>
      </c>
      <c r="BA49" s="149">
        <v>25</v>
      </c>
      <c r="BB49" s="149">
        <v>319</v>
      </c>
      <c r="BC49" s="162">
        <v>87</v>
      </c>
      <c r="BE49" s="246" t="s">
        <v>53</v>
      </c>
      <c r="BF49" s="47">
        <v>186</v>
      </c>
      <c r="BG49" s="154">
        <v>22</v>
      </c>
    </row>
    <row r="50" spans="1:59" s="36" customFormat="1" ht="14.25" customHeight="1">
      <c r="A50" s="246" t="s">
        <v>54</v>
      </c>
      <c r="B50" s="47">
        <v>9493</v>
      </c>
      <c r="C50" s="47">
        <v>4572</v>
      </c>
      <c r="D50" s="47">
        <v>8180</v>
      </c>
      <c r="E50" s="47">
        <v>4065</v>
      </c>
      <c r="F50" s="47">
        <v>7957</v>
      </c>
      <c r="G50" s="47">
        <v>3874</v>
      </c>
      <c r="H50" s="47">
        <v>6917</v>
      </c>
      <c r="I50" s="47">
        <v>3371</v>
      </c>
      <c r="J50" s="47">
        <v>6270</v>
      </c>
      <c r="K50" s="47"/>
      <c r="L50" s="47">
        <v>3140</v>
      </c>
      <c r="M50" s="47">
        <f t="shared" si="23"/>
        <v>38817</v>
      </c>
      <c r="N50" s="47">
        <f t="shared" si="24"/>
        <v>19022</v>
      </c>
      <c r="O50" s="47"/>
      <c r="P50" s="47"/>
      <c r="Q50" s="47"/>
      <c r="R50" s="47"/>
      <c r="S50" s="48"/>
      <c r="T50" s="154"/>
      <c r="V50" s="246" t="s">
        <v>54</v>
      </c>
      <c r="W50" s="47">
        <v>458</v>
      </c>
      <c r="X50" s="47">
        <v>198</v>
      </c>
      <c r="Y50" s="47">
        <v>451</v>
      </c>
      <c r="Z50" s="47">
        <v>168</v>
      </c>
      <c r="AA50" s="47">
        <v>559</v>
      </c>
      <c r="AB50" s="47">
        <v>210</v>
      </c>
      <c r="AC50" s="47">
        <v>397</v>
      </c>
      <c r="AD50" s="47">
        <v>175</v>
      </c>
      <c r="AE50" s="47">
        <v>152</v>
      </c>
      <c r="AF50" s="47"/>
      <c r="AG50" s="47">
        <v>67</v>
      </c>
      <c r="AH50" s="47">
        <f t="shared" si="25"/>
        <v>2017</v>
      </c>
      <c r="AI50" s="47">
        <f t="shared" si="26"/>
        <v>818</v>
      </c>
      <c r="AJ50" s="47"/>
      <c r="AK50" s="47"/>
      <c r="AL50" s="47"/>
      <c r="AM50" s="47"/>
      <c r="AN50" s="48"/>
      <c r="AO50" s="154"/>
      <c r="AQ50" s="246" t="s">
        <v>54</v>
      </c>
      <c r="AR50" s="45">
        <v>358</v>
      </c>
      <c r="AS50" s="45">
        <v>333</v>
      </c>
      <c r="AT50" s="45">
        <v>332</v>
      </c>
      <c r="AU50" s="45">
        <v>318</v>
      </c>
      <c r="AV50" s="45">
        <v>314</v>
      </c>
      <c r="AW50" s="45">
        <f t="shared" si="27"/>
        <v>1655</v>
      </c>
      <c r="AX50" s="45"/>
      <c r="AY50" s="45"/>
      <c r="AZ50" s="45">
        <v>2136</v>
      </c>
      <c r="BA50" s="45">
        <v>550</v>
      </c>
      <c r="BB50" s="45">
        <v>2686</v>
      </c>
      <c r="BC50" s="153">
        <v>318</v>
      </c>
      <c r="BE50" s="246" t="s">
        <v>54</v>
      </c>
      <c r="BF50" s="47">
        <v>1066</v>
      </c>
      <c r="BG50" s="154">
        <v>238</v>
      </c>
    </row>
    <row r="51" spans="1:59" s="36" customFormat="1" ht="14.25" customHeight="1">
      <c r="A51" s="246" t="s">
        <v>55</v>
      </c>
      <c r="B51" s="47">
        <v>6143</v>
      </c>
      <c r="C51" s="47">
        <v>2969</v>
      </c>
      <c r="D51" s="47">
        <v>5829</v>
      </c>
      <c r="E51" s="47">
        <v>2808</v>
      </c>
      <c r="F51" s="47">
        <v>6311</v>
      </c>
      <c r="G51" s="47">
        <v>3191</v>
      </c>
      <c r="H51" s="47">
        <v>4873</v>
      </c>
      <c r="I51" s="47">
        <v>2416</v>
      </c>
      <c r="J51" s="47">
        <v>4061</v>
      </c>
      <c r="K51" s="47"/>
      <c r="L51" s="47">
        <v>1992</v>
      </c>
      <c r="M51" s="47">
        <f t="shared" si="23"/>
        <v>27217</v>
      </c>
      <c r="N51" s="47">
        <f t="shared" si="24"/>
        <v>13376</v>
      </c>
      <c r="O51" s="47"/>
      <c r="P51" s="47"/>
      <c r="Q51" s="47"/>
      <c r="R51" s="47"/>
      <c r="S51" s="48"/>
      <c r="T51" s="154"/>
      <c r="V51" s="246" t="s">
        <v>55</v>
      </c>
      <c r="W51" s="47">
        <v>265</v>
      </c>
      <c r="X51" s="47">
        <v>106</v>
      </c>
      <c r="Y51" s="47">
        <v>456</v>
      </c>
      <c r="Z51" s="47">
        <v>182</v>
      </c>
      <c r="AA51" s="47">
        <v>605</v>
      </c>
      <c r="AB51" s="47">
        <v>255</v>
      </c>
      <c r="AC51" s="47">
        <v>271</v>
      </c>
      <c r="AD51" s="47">
        <v>108</v>
      </c>
      <c r="AE51" s="47">
        <v>103</v>
      </c>
      <c r="AF51" s="47"/>
      <c r="AG51" s="47">
        <v>47</v>
      </c>
      <c r="AH51" s="47">
        <f t="shared" si="25"/>
        <v>1700</v>
      </c>
      <c r="AI51" s="47">
        <f t="shared" si="26"/>
        <v>698</v>
      </c>
      <c r="AJ51" s="47"/>
      <c r="AK51" s="47"/>
      <c r="AL51" s="47"/>
      <c r="AM51" s="47"/>
      <c r="AN51" s="48"/>
      <c r="AO51" s="154"/>
      <c r="AQ51" s="246" t="s">
        <v>55</v>
      </c>
      <c r="AR51" s="49">
        <v>280</v>
      </c>
      <c r="AS51" s="49">
        <v>278</v>
      </c>
      <c r="AT51" s="49">
        <v>280</v>
      </c>
      <c r="AU51" s="49">
        <v>251</v>
      </c>
      <c r="AV51" s="49">
        <v>246</v>
      </c>
      <c r="AW51" s="47">
        <f t="shared" si="27"/>
        <v>1335</v>
      </c>
      <c r="AX51" s="47"/>
      <c r="AY51" s="47"/>
      <c r="AZ51" s="47">
        <v>1893</v>
      </c>
      <c r="BA51" s="47">
        <v>70</v>
      </c>
      <c r="BB51" s="47">
        <v>1963</v>
      </c>
      <c r="BC51" s="154">
        <v>267</v>
      </c>
      <c r="BE51" s="246" t="s">
        <v>55</v>
      </c>
      <c r="BF51" s="47">
        <v>788</v>
      </c>
      <c r="BG51" s="154">
        <v>140</v>
      </c>
    </row>
    <row r="52" spans="1:59" s="36" customFormat="1" ht="14.25" customHeight="1">
      <c r="A52" s="246" t="s">
        <v>56</v>
      </c>
      <c r="B52" s="47">
        <v>20123</v>
      </c>
      <c r="C52" s="47">
        <v>9766</v>
      </c>
      <c r="D52" s="47">
        <v>18449</v>
      </c>
      <c r="E52" s="47">
        <v>9163</v>
      </c>
      <c r="F52" s="47">
        <v>17889</v>
      </c>
      <c r="G52" s="47">
        <v>8823</v>
      </c>
      <c r="H52" s="47">
        <v>15989</v>
      </c>
      <c r="I52" s="47">
        <v>7999</v>
      </c>
      <c r="J52" s="47">
        <v>14288</v>
      </c>
      <c r="K52" s="47"/>
      <c r="L52" s="47">
        <v>7041</v>
      </c>
      <c r="M52" s="47">
        <f t="shared" si="23"/>
        <v>86738</v>
      </c>
      <c r="N52" s="47">
        <f t="shared" si="24"/>
        <v>42792</v>
      </c>
      <c r="O52" s="47"/>
      <c r="P52" s="47"/>
      <c r="Q52" s="47"/>
      <c r="R52" s="47"/>
      <c r="S52" s="48"/>
      <c r="T52" s="154"/>
      <c r="V52" s="246" t="s">
        <v>56</v>
      </c>
      <c r="W52" s="47">
        <v>652</v>
      </c>
      <c r="X52" s="47">
        <v>269</v>
      </c>
      <c r="Y52" s="47">
        <v>652</v>
      </c>
      <c r="Z52" s="47">
        <v>267</v>
      </c>
      <c r="AA52" s="47">
        <v>672</v>
      </c>
      <c r="AB52" s="47">
        <v>261</v>
      </c>
      <c r="AC52" s="47">
        <v>595</v>
      </c>
      <c r="AD52" s="47">
        <v>246</v>
      </c>
      <c r="AE52" s="47">
        <v>259</v>
      </c>
      <c r="AF52" s="47"/>
      <c r="AG52" s="47">
        <v>108</v>
      </c>
      <c r="AH52" s="47">
        <f t="shared" si="25"/>
        <v>2830</v>
      </c>
      <c r="AI52" s="47">
        <f t="shared" si="26"/>
        <v>1151</v>
      </c>
      <c r="AJ52" s="47"/>
      <c r="AK52" s="47"/>
      <c r="AL52" s="47"/>
      <c r="AM52" s="47"/>
      <c r="AN52" s="48"/>
      <c r="AO52" s="154"/>
      <c r="AQ52" s="250" t="s">
        <v>56</v>
      </c>
      <c r="AR52" s="129">
        <v>558</v>
      </c>
      <c r="AS52" s="129">
        <v>541</v>
      </c>
      <c r="AT52" s="129">
        <v>543</v>
      </c>
      <c r="AU52" s="129">
        <v>506</v>
      </c>
      <c r="AV52" s="129">
        <v>488</v>
      </c>
      <c r="AW52" s="46">
        <f>SUM(AR52:AV52)</f>
        <v>2636</v>
      </c>
      <c r="AX52" s="46"/>
      <c r="AY52" s="46"/>
      <c r="AZ52" s="47">
        <v>4991</v>
      </c>
      <c r="BA52" s="47">
        <v>148</v>
      </c>
      <c r="BB52" s="47">
        <v>5139</v>
      </c>
      <c r="BC52" s="154">
        <v>452</v>
      </c>
      <c r="BE52" s="246" t="s">
        <v>56</v>
      </c>
      <c r="BF52" s="47">
        <v>2968</v>
      </c>
      <c r="BG52" s="154">
        <v>760</v>
      </c>
    </row>
    <row r="53" spans="1:59" s="36" customFormat="1" ht="14.25" customHeight="1">
      <c r="A53" s="246" t="s">
        <v>57</v>
      </c>
      <c r="B53" s="47">
        <v>2225</v>
      </c>
      <c r="C53" s="47">
        <v>1086</v>
      </c>
      <c r="D53" s="47">
        <v>1777</v>
      </c>
      <c r="E53" s="47">
        <v>862</v>
      </c>
      <c r="F53" s="47">
        <v>1832</v>
      </c>
      <c r="G53" s="47">
        <v>898</v>
      </c>
      <c r="H53" s="47">
        <v>1449</v>
      </c>
      <c r="I53" s="47">
        <v>708</v>
      </c>
      <c r="J53" s="47">
        <v>1244</v>
      </c>
      <c r="K53" s="47"/>
      <c r="L53" s="47">
        <v>632</v>
      </c>
      <c r="M53" s="47">
        <f t="shared" si="23"/>
        <v>8527</v>
      </c>
      <c r="N53" s="47">
        <f t="shared" si="24"/>
        <v>4186</v>
      </c>
      <c r="O53" s="47"/>
      <c r="P53" s="47"/>
      <c r="Q53" s="47"/>
      <c r="R53" s="47"/>
      <c r="S53" s="48"/>
      <c r="T53" s="154"/>
      <c r="V53" s="246" t="s">
        <v>57</v>
      </c>
      <c r="W53" s="47">
        <v>249</v>
      </c>
      <c r="X53" s="47">
        <v>91</v>
      </c>
      <c r="Y53" s="47">
        <v>204</v>
      </c>
      <c r="Z53" s="47">
        <v>85</v>
      </c>
      <c r="AA53" s="47">
        <v>273</v>
      </c>
      <c r="AB53" s="47">
        <v>111</v>
      </c>
      <c r="AC53" s="47">
        <v>176</v>
      </c>
      <c r="AD53" s="47">
        <v>78</v>
      </c>
      <c r="AE53" s="47">
        <v>84</v>
      </c>
      <c r="AF53" s="47"/>
      <c r="AG53" s="47">
        <v>40</v>
      </c>
      <c r="AH53" s="47">
        <f t="shared" si="25"/>
        <v>986</v>
      </c>
      <c r="AI53" s="47">
        <f t="shared" si="26"/>
        <v>405</v>
      </c>
      <c r="AJ53" s="47"/>
      <c r="AK53" s="47"/>
      <c r="AL53" s="47"/>
      <c r="AM53" s="47"/>
      <c r="AN53" s="48"/>
      <c r="AO53" s="154"/>
      <c r="AQ53" s="246" t="s">
        <v>57</v>
      </c>
      <c r="AR53" s="45">
        <v>97</v>
      </c>
      <c r="AS53" s="45">
        <v>95</v>
      </c>
      <c r="AT53" s="45">
        <v>97</v>
      </c>
      <c r="AU53" s="45">
        <v>94</v>
      </c>
      <c r="AV53" s="45">
        <v>89</v>
      </c>
      <c r="AW53" s="47">
        <f t="shared" si="27"/>
        <v>472</v>
      </c>
      <c r="AX53" s="47"/>
      <c r="AY53" s="47"/>
      <c r="AZ53" s="47">
        <v>459</v>
      </c>
      <c r="BA53" s="47">
        <v>16</v>
      </c>
      <c r="BB53" s="47">
        <v>475</v>
      </c>
      <c r="BC53" s="154">
        <v>96</v>
      </c>
      <c r="BE53" s="246" t="s">
        <v>57</v>
      </c>
      <c r="BF53" s="47">
        <v>260</v>
      </c>
      <c r="BG53" s="154">
        <v>32</v>
      </c>
    </row>
    <row r="54" spans="1:59" s="36" customFormat="1" ht="14.25" customHeight="1">
      <c r="A54" s="247" t="s">
        <v>20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8"/>
      <c r="T54" s="154"/>
      <c r="V54" s="247" t="s">
        <v>20</v>
      </c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8"/>
      <c r="AO54" s="154"/>
      <c r="AQ54" s="247" t="s">
        <v>20</v>
      </c>
      <c r="AR54" s="47"/>
      <c r="AS54" s="47"/>
      <c r="AT54" s="47"/>
      <c r="AU54" s="47"/>
      <c r="AV54" s="47"/>
      <c r="AW54" s="47"/>
      <c r="AX54" s="49"/>
      <c r="AY54" s="49"/>
      <c r="AZ54" s="47"/>
      <c r="BA54" s="47"/>
      <c r="BB54" s="47"/>
      <c r="BC54" s="154"/>
      <c r="BE54" s="247" t="s">
        <v>20</v>
      </c>
      <c r="BF54" s="47"/>
      <c r="BG54" s="154"/>
    </row>
    <row r="55" spans="1:59" s="36" customFormat="1" ht="14.25" customHeight="1">
      <c r="A55" s="246" t="s">
        <v>58</v>
      </c>
      <c r="B55" s="47">
        <v>1237</v>
      </c>
      <c r="C55" s="47">
        <v>595</v>
      </c>
      <c r="D55" s="47">
        <v>910</v>
      </c>
      <c r="E55" s="47">
        <v>456</v>
      </c>
      <c r="F55" s="47">
        <v>883</v>
      </c>
      <c r="G55" s="47">
        <v>470</v>
      </c>
      <c r="H55" s="47">
        <v>849</v>
      </c>
      <c r="I55" s="47">
        <v>472</v>
      </c>
      <c r="J55" s="47">
        <v>721</v>
      </c>
      <c r="K55" s="47"/>
      <c r="L55" s="47">
        <v>347</v>
      </c>
      <c r="M55" s="47">
        <f t="shared" si="23"/>
        <v>4600</v>
      </c>
      <c r="N55" s="47">
        <f t="shared" si="24"/>
        <v>2340</v>
      </c>
      <c r="O55" s="47"/>
      <c r="P55" s="47"/>
      <c r="Q55" s="47"/>
      <c r="R55" s="47"/>
      <c r="S55" s="48"/>
      <c r="T55" s="154"/>
      <c r="V55" s="246" t="s">
        <v>58</v>
      </c>
      <c r="W55" s="47">
        <v>121</v>
      </c>
      <c r="X55" s="47">
        <v>47</v>
      </c>
      <c r="Y55" s="47">
        <v>79</v>
      </c>
      <c r="Z55" s="47">
        <v>35</v>
      </c>
      <c r="AA55" s="47">
        <v>97</v>
      </c>
      <c r="AB55" s="47">
        <v>42</v>
      </c>
      <c r="AC55" s="47">
        <v>57</v>
      </c>
      <c r="AD55" s="47">
        <v>27</v>
      </c>
      <c r="AE55" s="47">
        <v>45</v>
      </c>
      <c r="AF55" s="47"/>
      <c r="AG55" s="47">
        <v>20</v>
      </c>
      <c r="AH55" s="47">
        <f t="shared" si="25"/>
        <v>399</v>
      </c>
      <c r="AI55" s="47">
        <f t="shared" si="26"/>
        <v>171</v>
      </c>
      <c r="AJ55" s="47"/>
      <c r="AK55" s="47"/>
      <c r="AL55" s="47"/>
      <c r="AM55" s="47"/>
      <c r="AN55" s="48"/>
      <c r="AO55" s="154"/>
      <c r="AQ55" s="246" t="s">
        <v>58</v>
      </c>
      <c r="AR55" s="49">
        <v>33</v>
      </c>
      <c r="AS55" s="49">
        <v>26</v>
      </c>
      <c r="AT55" s="49">
        <v>27</v>
      </c>
      <c r="AU55" s="49">
        <v>26</v>
      </c>
      <c r="AV55" s="49">
        <v>25</v>
      </c>
      <c r="AW55" s="71">
        <f t="shared" si="27"/>
        <v>137</v>
      </c>
      <c r="AX55" s="149"/>
      <c r="AY55" s="149"/>
      <c r="AZ55" s="46">
        <v>123</v>
      </c>
      <c r="BA55" s="47">
        <v>12</v>
      </c>
      <c r="BB55" s="47">
        <v>135</v>
      </c>
      <c r="BC55" s="154">
        <v>24</v>
      </c>
      <c r="BE55" s="246" t="s">
        <v>58</v>
      </c>
      <c r="BF55" s="47">
        <v>84</v>
      </c>
      <c r="BG55" s="154">
        <v>9</v>
      </c>
    </row>
    <row r="56" spans="1:59" s="36" customFormat="1" ht="14.25" customHeight="1">
      <c r="A56" s="246" t="s">
        <v>59</v>
      </c>
      <c r="B56" s="47">
        <v>339</v>
      </c>
      <c r="C56" s="47">
        <v>172</v>
      </c>
      <c r="D56" s="47">
        <v>301</v>
      </c>
      <c r="E56" s="47">
        <v>161</v>
      </c>
      <c r="F56" s="47">
        <v>315</v>
      </c>
      <c r="G56" s="47">
        <v>155</v>
      </c>
      <c r="H56" s="47">
        <v>263</v>
      </c>
      <c r="I56" s="47">
        <v>130</v>
      </c>
      <c r="J56" s="47">
        <v>270</v>
      </c>
      <c r="K56" s="47"/>
      <c r="L56" s="47">
        <v>134</v>
      </c>
      <c r="M56" s="47">
        <f t="shared" si="23"/>
        <v>1488</v>
      </c>
      <c r="N56" s="47">
        <f t="shared" si="24"/>
        <v>752</v>
      </c>
      <c r="O56" s="47"/>
      <c r="P56" s="47"/>
      <c r="Q56" s="47"/>
      <c r="R56" s="47"/>
      <c r="S56" s="48"/>
      <c r="T56" s="154"/>
      <c r="V56" s="246" t="s">
        <v>59</v>
      </c>
      <c r="W56" s="47">
        <v>43</v>
      </c>
      <c r="X56" s="47">
        <v>23</v>
      </c>
      <c r="Y56" s="47">
        <v>26</v>
      </c>
      <c r="Z56" s="47">
        <v>11</v>
      </c>
      <c r="AA56" s="47">
        <v>49</v>
      </c>
      <c r="AB56" s="47">
        <v>20</v>
      </c>
      <c r="AC56" s="47">
        <v>28</v>
      </c>
      <c r="AD56" s="47">
        <v>12</v>
      </c>
      <c r="AE56" s="47">
        <v>20</v>
      </c>
      <c r="AF56" s="47"/>
      <c r="AG56" s="47">
        <v>9</v>
      </c>
      <c r="AH56" s="47">
        <f t="shared" si="25"/>
        <v>166</v>
      </c>
      <c r="AI56" s="47">
        <f t="shared" si="26"/>
        <v>75</v>
      </c>
      <c r="AJ56" s="47"/>
      <c r="AK56" s="47"/>
      <c r="AL56" s="47"/>
      <c r="AM56" s="47"/>
      <c r="AN56" s="48"/>
      <c r="AO56" s="154"/>
      <c r="AQ56" s="250" t="s">
        <v>59</v>
      </c>
      <c r="AR56" s="129">
        <v>11</v>
      </c>
      <c r="AS56" s="129">
        <v>8</v>
      </c>
      <c r="AT56" s="129">
        <v>8</v>
      </c>
      <c r="AU56" s="129">
        <v>8</v>
      </c>
      <c r="AV56" s="129">
        <v>8</v>
      </c>
      <c r="AW56" s="266">
        <f>SUM(AR56:AV56)</f>
        <v>43</v>
      </c>
      <c r="AX56" s="149"/>
      <c r="AY56" s="149"/>
      <c r="AZ56" s="46">
        <v>59</v>
      </c>
      <c r="BA56" s="47">
        <v>7</v>
      </c>
      <c r="BB56" s="47">
        <v>66</v>
      </c>
      <c r="BC56" s="154">
        <v>8</v>
      </c>
      <c r="BE56" s="246" t="s">
        <v>59</v>
      </c>
      <c r="BF56" s="47">
        <v>34</v>
      </c>
      <c r="BG56" s="154">
        <v>6</v>
      </c>
    </row>
    <row r="57" spans="1:59" s="36" customFormat="1" ht="14.25" customHeight="1">
      <c r="A57" s="246" t="s">
        <v>60</v>
      </c>
      <c r="B57" s="47">
        <v>520</v>
      </c>
      <c r="C57" s="47">
        <v>247</v>
      </c>
      <c r="D57" s="47">
        <v>440</v>
      </c>
      <c r="E57" s="47">
        <v>206</v>
      </c>
      <c r="F57" s="47">
        <v>396</v>
      </c>
      <c r="G57" s="47">
        <v>216</v>
      </c>
      <c r="H57" s="47">
        <v>423</v>
      </c>
      <c r="I57" s="47">
        <v>216</v>
      </c>
      <c r="J57" s="47">
        <v>396</v>
      </c>
      <c r="K57" s="47"/>
      <c r="L57" s="47">
        <v>219</v>
      </c>
      <c r="M57" s="47">
        <f t="shared" si="23"/>
        <v>2175</v>
      </c>
      <c r="N57" s="47">
        <f t="shared" si="24"/>
        <v>1104</v>
      </c>
      <c r="O57" s="47"/>
      <c r="P57" s="47"/>
      <c r="Q57" s="47"/>
      <c r="R57" s="47"/>
      <c r="S57" s="48"/>
      <c r="T57" s="154"/>
      <c r="V57" s="246" t="s">
        <v>60</v>
      </c>
      <c r="W57" s="47">
        <v>52</v>
      </c>
      <c r="X57" s="47">
        <v>18</v>
      </c>
      <c r="Y57" s="47">
        <v>34</v>
      </c>
      <c r="Z57" s="47">
        <v>10</v>
      </c>
      <c r="AA57" s="47">
        <v>37</v>
      </c>
      <c r="AB57" s="47">
        <v>20</v>
      </c>
      <c r="AC57" s="47">
        <v>33</v>
      </c>
      <c r="AD57" s="47">
        <v>13</v>
      </c>
      <c r="AE57" s="47">
        <v>15</v>
      </c>
      <c r="AF57" s="47"/>
      <c r="AG57" s="47">
        <v>7</v>
      </c>
      <c r="AH57" s="47">
        <f t="shared" si="25"/>
        <v>171</v>
      </c>
      <c r="AI57" s="47">
        <f t="shared" si="26"/>
        <v>68</v>
      </c>
      <c r="AJ57" s="47"/>
      <c r="AK57" s="47"/>
      <c r="AL57" s="47"/>
      <c r="AM57" s="47"/>
      <c r="AN57" s="48"/>
      <c r="AO57" s="154"/>
      <c r="AQ57" s="246" t="s">
        <v>60</v>
      </c>
      <c r="AR57" s="45">
        <v>12</v>
      </c>
      <c r="AS57" s="45">
        <v>10</v>
      </c>
      <c r="AT57" s="45">
        <v>9</v>
      </c>
      <c r="AU57" s="45">
        <v>11</v>
      </c>
      <c r="AV57" s="45">
        <v>9</v>
      </c>
      <c r="AW57" s="72">
        <f t="shared" si="27"/>
        <v>51</v>
      </c>
      <c r="AX57" s="149"/>
      <c r="AY57" s="149"/>
      <c r="AZ57" s="46">
        <v>68</v>
      </c>
      <c r="BA57" s="47">
        <v>6</v>
      </c>
      <c r="BB57" s="47">
        <v>74</v>
      </c>
      <c r="BC57" s="154">
        <v>9</v>
      </c>
      <c r="BE57" s="246" t="s">
        <v>60</v>
      </c>
      <c r="BF57" s="47">
        <v>42</v>
      </c>
      <c r="BG57" s="154">
        <v>5</v>
      </c>
    </row>
    <row r="58" spans="1:59" s="36" customFormat="1" ht="14.25" customHeight="1">
      <c r="A58" s="246" t="s">
        <v>61</v>
      </c>
      <c r="B58" s="47">
        <v>107</v>
      </c>
      <c r="C58" s="47">
        <v>56</v>
      </c>
      <c r="D58" s="47">
        <v>106</v>
      </c>
      <c r="E58" s="47">
        <v>53</v>
      </c>
      <c r="F58" s="47">
        <v>109</v>
      </c>
      <c r="G58" s="47">
        <v>56</v>
      </c>
      <c r="H58" s="47">
        <v>76</v>
      </c>
      <c r="I58" s="47">
        <v>37</v>
      </c>
      <c r="J58" s="47">
        <v>65</v>
      </c>
      <c r="K58" s="47"/>
      <c r="L58" s="47">
        <v>38</v>
      </c>
      <c r="M58" s="47">
        <f t="shared" si="23"/>
        <v>463</v>
      </c>
      <c r="N58" s="47">
        <f t="shared" si="24"/>
        <v>240</v>
      </c>
      <c r="O58" s="47"/>
      <c r="P58" s="47"/>
      <c r="Q58" s="47"/>
      <c r="R58" s="47"/>
      <c r="S58" s="48"/>
      <c r="T58" s="154"/>
      <c r="V58" s="246" t="s">
        <v>61</v>
      </c>
      <c r="W58" s="47">
        <v>5</v>
      </c>
      <c r="X58" s="47">
        <v>1</v>
      </c>
      <c r="Y58" s="47">
        <v>8</v>
      </c>
      <c r="Z58" s="47">
        <v>2</v>
      </c>
      <c r="AA58" s="47">
        <v>7</v>
      </c>
      <c r="AB58" s="47">
        <v>2</v>
      </c>
      <c r="AC58" s="47">
        <v>9</v>
      </c>
      <c r="AD58" s="47">
        <v>2</v>
      </c>
      <c r="AE58" s="47">
        <v>0</v>
      </c>
      <c r="AF58" s="47"/>
      <c r="AG58" s="47">
        <v>0</v>
      </c>
      <c r="AH58" s="47">
        <f t="shared" si="25"/>
        <v>29</v>
      </c>
      <c r="AI58" s="47">
        <f t="shared" si="26"/>
        <v>7</v>
      </c>
      <c r="AJ58" s="47"/>
      <c r="AK58" s="47"/>
      <c r="AL58" s="47"/>
      <c r="AM58" s="47"/>
      <c r="AN58" s="48"/>
      <c r="AO58" s="154"/>
      <c r="AQ58" s="246" t="s">
        <v>61</v>
      </c>
      <c r="AR58" s="47">
        <v>7</v>
      </c>
      <c r="AS58" s="47">
        <v>4</v>
      </c>
      <c r="AT58" s="47">
        <v>5</v>
      </c>
      <c r="AU58" s="47">
        <v>5</v>
      </c>
      <c r="AV58" s="47">
        <v>4</v>
      </c>
      <c r="AW58" s="47">
        <f t="shared" si="27"/>
        <v>25</v>
      </c>
      <c r="AX58" s="45"/>
      <c r="AY58" s="45"/>
      <c r="AZ58" s="47">
        <v>36</v>
      </c>
      <c r="BA58" s="47">
        <v>1</v>
      </c>
      <c r="BB58" s="47">
        <v>37</v>
      </c>
      <c r="BC58" s="154">
        <v>6</v>
      </c>
      <c r="BE58" s="246" t="s">
        <v>61</v>
      </c>
      <c r="BF58" s="47">
        <v>16</v>
      </c>
      <c r="BG58" s="154">
        <v>0</v>
      </c>
    </row>
    <row r="59" spans="1:59" s="36" customFormat="1" ht="14.25" customHeight="1">
      <c r="A59" s="246" t="s">
        <v>62</v>
      </c>
      <c r="B59" s="47">
        <v>328</v>
      </c>
      <c r="C59" s="47">
        <v>161</v>
      </c>
      <c r="D59" s="47">
        <v>279</v>
      </c>
      <c r="E59" s="47">
        <v>144</v>
      </c>
      <c r="F59" s="47">
        <v>286</v>
      </c>
      <c r="G59" s="47">
        <v>140</v>
      </c>
      <c r="H59" s="47">
        <v>233</v>
      </c>
      <c r="I59" s="47">
        <v>109</v>
      </c>
      <c r="J59" s="47">
        <v>204</v>
      </c>
      <c r="K59" s="47"/>
      <c r="L59" s="47">
        <v>110</v>
      </c>
      <c r="M59" s="47">
        <f t="shared" si="23"/>
        <v>1330</v>
      </c>
      <c r="N59" s="47">
        <f t="shared" si="24"/>
        <v>664</v>
      </c>
      <c r="O59" s="47"/>
      <c r="P59" s="47"/>
      <c r="Q59" s="47"/>
      <c r="R59" s="47"/>
      <c r="S59" s="48"/>
      <c r="T59" s="154"/>
      <c r="V59" s="246" t="s">
        <v>62</v>
      </c>
      <c r="W59" s="47">
        <v>30</v>
      </c>
      <c r="X59" s="47">
        <v>13</v>
      </c>
      <c r="Y59" s="47">
        <v>30</v>
      </c>
      <c r="Z59" s="47">
        <v>13</v>
      </c>
      <c r="AA59" s="47">
        <v>44</v>
      </c>
      <c r="AB59" s="47">
        <v>15</v>
      </c>
      <c r="AC59" s="47">
        <v>8</v>
      </c>
      <c r="AD59" s="47">
        <v>2</v>
      </c>
      <c r="AE59" s="47">
        <v>10</v>
      </c>
      <c r="AF59" s="47"/>
      <c r="AG59" s="47">
        <v>7</v>
      </c>
      <c r="AH59" s="47">
        <f t="shared" si="25"/>
        <v>122</v>
      </c>
      <c r="AI59" s="47">
        <f t="shared" si="26"/>
        <v>50</v>
      </c>
      <c r="AJ59" s="47"/>
      <c r="AK59" s="47"/>
      <c r="AL59" s="47"/>
      <c r="AM59" s="47"/>
      <c r="AN59" s="48"/>
      <c r="AO59" s="154"/>
      <c r="AQ59" s="246" t="s">
        <v>62</v>
      </c>
      <c r="AR59" s="47">
        <v>11</v>
      </c>
      <c r="AS59" s="47">
        <v>11</v>
      </c>
      <c r="AT59" s="47">
        <v>10</v>
      </c>
      <c r="AU59" s="47">
        <v>10</v>
      </c>
      <c r="AV59" s="47">
        <v>9</v>
      </c>
      <c r="AW59" s="47">
        <f t="shared" si="27"/>
        <v>51</v>
      </c>
      <c r="AX59" s="47"/>
      <c r="AY59" s="47"/>
      <c r="AZ59" s="47">
        <v>41</v>
      </c>
      <c r="BA59" s="47">
        <v>10</v>
      </c>
      <c r="BB59" s="47">
        <v>51</v>
      </c>
      <c r="BC59" s="154">
        <v>10</v>
      </c>
      <c r="BE59" s="246" t="s">
        <v>62</v>
      </c>
      <c r="BF59" s="47">
        <v>33</v>
      </c>
      <c r="BG59" s="154">
        <v>1</v>
      </c>
    </row>
    <row r="60" spans="1:59" s="36" customFormat="1" ht="14.25" customHeight="1">
      <c r="A60" s="246" t="s">
        <v>63</v>
      </c>
      <c r="B60" s="47">
        <v>416</v>
      </c>
      <c r="C60" s="47">
        <v>202</v>
      </c>
      <c r="D60" s="47">
        <v>367</v>
      </c>
      <c r="E60" s="47">
        <v>187</v>
      </c>
      <c r="F60" s="47">
        <v>361</v>
      </c>
      <c r="G60" s="47">
        <v>186</v>
      </c>
      <c r="H60" s="47">
        <v>317</v>
      </c>
      <c r="I60" s="47">
        <v>173</v>
      </c>
      <c r="J60" s="47">
        <v>330</v>
      </c>
      <c r="K60" s="47"/>
      <c r="L60" s="47">
        <v>174</v>
      </c>
      <c r="M60" s="47">
        <f t="shared" si="23"/>
        <v>1791</v>
      </c>
      <c r="N60" s="47">
        <f t="shared" si="24"/>
        <v>922</v>
      </c>
      <c r="O60" s="47"/>
      <c r="P60" s="47"/>
      <c r="Q60" s="47"/>
      <c r="R60" s="47"/>
      <c r="S60" s="48"/>
      <c r="T60" s="154"/>
      <c r="V60" s="246" t="s">
        <v>63</v>
      </c>
      <c r="W60" s="47">
        <v>21</v>
      </c>
      <c r="X60" s="47">
        <v>9</v>
      </c>
      <c r="Y60" s="47">
        <v>37</v>
      </c>
      <c r="Z60" s="47">
        <v>15</v>
      </c>
      <c r="AA60" s="47">
        <v>27</v>
      </c>
      <c r="AB60" s="47">
        <v>7</v>
      </c>
      <c r="AC60" s="47">
        <v>0</v>
      </c>
      <c r="AD60" s="47">
        <v>0</v>
      </c>
      <c r="AE60" s="47">
        <v>33</v>
      </c>
      <c r="AF60" s="47"/>
      <c r="AG60" s="47">
        <v>16</v>
      </c>
      <c r="AH60" s="47">
        <f t="shared" si="25"/>
        <v>118</v>
      </c>
      <c r="AI60" s="47">
        <f t="shared" si="26"/>
        <v>47</v>
      </c>
      <c r="AJ60" s="47"/>
      <c r="AK60" s="47"/>
      <c r="AL60" s="47"/>
      <c r="AM60" s="47"/>
      <c r="AN60" s="48"/>
      <c r="AO60" s="154"/>
      <c r="AQ60" s="246" t="s">
        <v>63</v>
      </c>
      <c r="AR60" s="47">
        <v>13</v>
      </c>
      <c r="AS60" s="47">
        <v>12</v>
      </c>
      <c r="AT60" s="47">
        <v>12</v>
      </c>
      <c r="AU60" s="47">
        <v>12</v>
      </c>
      <c r="AV60" s="47">
        <v>10</v>
      </c>
      <c r="AW60" s="47">
        <f t="shared" si="27"/>
        <v>59</v>
      </c>
      <c r="AX60" s="47"/>
      <c r="AY60" s="47"/>
      <c r="AZ60" s="47">
        <v>42</v>
      </c>
      <c r="BA60" s="47">
        <v>22</v>
      </c>
      <c r="BB60" s="47">
        <v>64</v>
      </c>
      <c r="BC60" s="154">
        <v>11</v>
      </c>
      <c r="BE60" s="246" t="s">
        <v>63</v>
      </c>
      <c r="BF60" s="47">
        <v>31</v>
      </c>
      <c r="BG60" s="154">
        <v>9</v>
      </c>
    </row>
    <row r="61" spans="1:59" s="36" customFormat="1" ht="14.25" customHeight="1">
      <c r="A61" s="247" t="s">
        <v>21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8"/>
      <c r="T61" s="154"/>
      <c r="V61" s="247" t="s">
        <v>21</v>
      </c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8"/>
      <c r="AO61" s="154"/>
      <c r="AQ61" s="247" t="s">
        <v>21</v>
      </c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154"/>
      <c r="BE61" s="247" t="s">
        <v>21</v>
      </c>
      <c r="BF61" s="47"/>
      <c r="BG61" s="154"/>
    </row>
    <row r="62" spans="1:59" s="36" customFormat="1" ht="14.25" customHeight="1">
      <c r="A62" s="246" t="s">
        <v>217</v>
      </c>
      <c r="B62" s="47">
        <v>2114</v>
      </c>
      <c r="C62" s="47">
        <v>1141</v>
      </c>
      <c r="D62" s="47">
        <v>1141</v>
      </c>
      <c r="E62" s="47">
        <v>637</v>
      </c>
      <c r="F62" s="47">
        <v>961</v>
      </c>
      <c r="G62" s="47">
        <v>531</v>
      </c>
      <c r="H62" s="47">
        <v>447</v>
      </c>
      <c r="I62" s="47">
        <v>240</v>
      </c>
      <c r="J62" s="47">
        <v>334</v>
      </c>
      <c r="K62" s="47"/>
      <c r="L62" s="47">
        <v>173</v>
      </c>
      <c r="M62" s="47">
        <f t="shared" si="23"/>
        <v>4997</v>
      </c>
      <c r="N62" s="47">
        <f t="shared" si="24"/>
        <v>2722</v>
      </c>
      <c r="O62" s="47"/>
      <c r="P62" s="47"/>
      <c r="Q62" s="47"/>
      <c r="R62" s="47"/>
      <c r="S62" s="48"/>
      <c r="T62" s="154"/>
      <c r="V62" s="246" t="s">
        <v>217</v>
      </c>
      <c r="W62" s="47">
        <v>394</v>
      </c>
      <c r="X62" s="47">
        <v>214</v>
      </c>
      <c r="Y62" s="47">
        <v>189</v>
      </c>
      <c r="Z62" s="47">
        <v>102</v>
      </c>
      <c r="AA62" s="47">
        <v>73</v>
      </c>
      <c r="AB62" s="47">
        <v>36</v>
      </c>
      <c r="AC62" s="47">
        <v>21</v>
      </c>
      <c r="AD62" s="47">
        <v>10</v>
      </c>
      <c r="AE62" s="47">
        <v>3</v>
      </c>
      <c r="AF62" s="47"/>
      <c r="AG62" s="47">
        <v>3</v>
      </c>
      <c r="AH62" s="47">
        <f t="shared" si="25"/>
        <v>680</v>
      </c>
      <c r="AI62" s="47">
        <f t="shared" si="26"/>
        <v>365</v>
      </c>
      <c r="AJ62" s="47"/>
      <c r="AK62" s="47"/>
      <c r="AL62" s="47"/>
      <c r="AM62" s="47"/>
      <c r="AN62" s="48"/>
      <c r="AO62" s="154"/>
      <c r="AQ62" s="246" t="s">
        <v>64</v>
      </c>
      <c r="AR62" s="47">
        <v>61</v>
      </c>
      <c r="AS62" s="47">
        <v>59</v>
      </c>
      <c r="AT62" s="47">
        <v>56</v>
      </c>
      <c r="AU62" s="47">
        <v>20</v>
      </c>
      <c r="AV62" s="47">
        <v>17</v>
      </c>
      <c r="AW62" s="47">
        <f t="shared" si="27"/>
        <v>213</v>
      </c>
      <c r="AX62" s="47"/>
      <c r="AY62" s="47"/>
      <c r="AZ62" s="47">
        <v>106</v>
      </c>
      <c r="BA62" s="47">
        <v>13</v>
      </c>
      <c r="BB62" s="47">
        <v>119</v>
      </c>
      <c r="BC62" s="154">
        <v>57</v>
      </c>
      <c r="BE62" s="246" t="s">
        <v>64</v>
      </c>
      <c r="BF62" s="47">
        <v>138</v>
      </c>
      <c r="BG62" s="154">
        <v>18</v>
      </c>
    </row>
    <row r="63" spans="1:59" s="36" customFormat="1" ht="14.25" customHeight="1">
      <c r="A63" s="246" t="s">
        <v>65</v>
      </c>
      <c r="B63" s="47">
        <v>625</v>
      </c>
      <c r="C63" s="47">
        <v>311</v>
      </c>
      <c r="D63" s="47">
        <v>365</v>
      </c>
      <c r="E63" s="47">
        <v>183</v>
      </c>
      <c r="F63" s="47">
        <v>346</v>
      </c>
      <c r="G63" s="47">
        <v>178</v>
      </c>
      <c r="H63" s="47">
        <v>159</v>
      </c>
      <c r="I63" s="47">
        <v>90</v>
      </c>
      <c r="J63" s="47">
        <v>125</v>
      </c>
      <c r="K63" s="47"/>
      <c r="L63" s="47">
        <v>60</v>
      </c>
      <c r="M63" s="47">
        <f t="shared" si="23"/>
        <v>1620</v>
      </c>
      <c r="N63" s="47">
        <f t="shared" si="24"/>
        <v>822</v>
      </c>
      <c r="O63" s="47"/>
      <c r="P63" s="47"/>
      <c r="Q63" s="47"/>
      <c r="R63" s="47"/>
      <c r="S63" s="48"/>
      <c r="T63" s="154"/>
      <c r="V63" s="246" t="s">
        <v>65</v>
      </c>
      <c r="W63" s="47">
        <v>130</v>
      </c>
      <c r="X63" s="47">
        <v>69</v>
      </c>
      <c r="Y63" s="47">
        <v>64</v>
      </c>
      <c r="Z63" s="47">
        <v>32</v>
      </c>
      <c r="AA63" s="47">
        <v>25</v>
      </c>
      <c r="AB63" s="47">
        <v>14</v>
      </c>
      <c r="AC63" s="47">
        <v>6</v>
      </c>
      <c r="AD63" s="47">
        <v>4</v>
      </c>
      <c r="AE63" s="47">
        <v>0</v>
      </c>
      <c r="AF63" s="47"/>
      <c r="AG63" s="47">
        <v>0</v>
      </c>
      <c r="AH63" s="47">
        <f t="shared" si="25"/>
        <v>225</v>
      </c>
      <c r="AI63" s="47">
        <f t="shared" si="26"/>
        <v>119</v>
      </c>
      <c r="AJ63" s="47"/>
      <c r="AK63" s="47"/>
      <c r="AL63" s="47"/>
      <c r="AM63" s="47"/>
      <c r="AN63" s="48"/>
      <c r="AO63" s="154"/>
      <c r="AQ63" s="246" t="s">
        <v>65</v>
      </c>
      <c r="AR63" s="47">
        <v>15</v>
      </c>
      <c r="AS63" s="47">
        <v>15</v>
      </c>
      <c r="AT63" s="47">
        <v>18</v>
      </c>
      <c r="AU63" s="47">
        <v>7</v>
      </c>
      <c r="AV63" s="47">
        <v>7</v>
      </c>
      <c r="AW63" s="47">
        <f t="shared" si="27"/>
        <v>62</v>
      </c>
      <c r="AX63" s="47"/>
      <c r="AY63" s="47"/>
      <c r="AZ63" s="47">
        <v>30</v>
      </c>
      <c r="BA63" s="47">
        <v>5</v>
      </c>
      <c r="BB63" s="47">
        <v>35</v>
      </c>
      <c r="BC63" s="154">
        <v>14</v>
      </c>
      <c r="BE63" s="246" t="s">
        <v>65</v>
      </c>
      <c r="BF63" s="47">
        <v>28</v>
      </c>
      <c r="BG63" s="154">
        <v>3</v>
      </c>
    </row>
    <row r="64" spans="1:59" s="36" customFormat="1" ht="14.25" customHeight="1">
      <c r="A64" s="246" t="s">
        <v>66</v>
      </c>
      <c r="B64" s="47">
        <v>769</v>
      </c>
      <c r="C64" s="47">
        <v>430</v>
      </c>
      <c r="D64" s="47">
        <v>380</v>
      </c>
      <c r="E64" s="47">
        <v>220</v>
      </c>
      <c r="F64" s="47">
        <v>359</v>
      </c>
      <c r="G64" s="47">
        <v>204</v>
      </c>
      <c r="H64" s="47">
        <v>48</v>
      </c>
      <c r="I64" s="47">
        <v>28</v>
      </c>
      <c r="J64" s="47">
        <v>46</v>
      </c>
      <c r="K64" s="47"/>
      <c r="L64" s="47">
        <v>30</v>
      </c>
      <c r="M64" s="47">
        <f t="shared" si="23"/>
        <v>1602</v>
      </c>
      <c r="N64" s="47">
        <f t="shared" si="24"/>
        <v>912</v>
      </c>
      <c r="O64" s="47"/>
      <c r="P64" s="47"/>
      <c r="Q64" s="47"/>
      <c r="R64" s="47"/>
      <c r="S64" s="48"/>
      <c r="T64" s="154"/>
      <c r="V64" s="246" t="s">
        <v>66</v>
      </c>
      <c r="W64" s="47">
        <v>242</v>
      </c>
      <c r="X64" s="47">
        <v>112</v>
      </c>
      <c r="Y64" s="47">
        <v>71</v>
      </c>
      <c r="Z64" s="47">
        <v>43</v>
      </c>
      <c r="AA64" s="47">
        <v>26</v>
      </c>
      <c r="AB64" s="47">
        <v>19</v>
      </c>
      <c r="AC64" s="47">
        <v>2</v>
      </c>
      <c r="AD64" s="47">
        <v>1</v>
      </c>
      <c r="AE64" s="47">
        <v>0</v>
      </c>
      <c r="AF64" s="47"/>
      <c r="AG64" s="47">
        <v>0</v>
      </c>
      <c r="AH64" s="47">
        <f t="shared" si="25"/>
        <v>341</v>
      </c>
      <c r="AI64" s="47">
        <f t="shared" si="26"/>
        <v>175</v>
      </c>
      <c r="AJ64" s="47"/>
      <c r="AK64" s="47"/>
      <c r="AL64" s="47"/>
      <c r="AM64" s="47"/>
      <c r="AN64" s="48"/>
      <c r="AO64" s="154"/>
      <c r="AQ64" s="246" t="s">
        <v>66</v>
      </c>
      <c r="AR64" s="47">
        <v>16</v>
      </c>
      <c r="AS64" s="47">
        <v>16</v>
      </c>
      <c r="AT64" s="47">
        <v>17</v>
      </c>
      <c r="AU64" s="47">
        <v>1</v>
      </c>
      <c r="AV64" s="47">
        <v>1</v>
      </c>
      <c r="AW64" s="47">
        <f t="shared" si="27"/>
        <v>51</v>
      </c>
      <c r="AX64" s="47"/>
      <c r="AY64" s="47"/>
      <c r="AZ64" s="47">
        <v>26</v>
      </c>
      <c r="BA64" s="47">
        <v>0</v>
      </c>
      <c r="BB64" s="47">
        <v>26</v>
      </c>
      <c r="BC64" s="154">
        <v>16</v>
      </c>
      <c r="BE64" s="246" t="s">
        <v>66</v>
      </c>
      <c r="BF64" s="47">
        <v>20</v>
      </c>
      <c r="BG64" s="154">
        <v>1</v>
      </c>
    </row>
    <row r="65" spans="1:59" s="36" customFormat="1" ht="14.25" customHeight="1" thickBot="1">
      <c r="A65" s="248" t="s">
        <v>67</v>
      </c>
      <c r="B65" s="146">
        <v>344</v>
      </c>
      <c r="C65" s="146">
        <v>187</v>
      </c>
      <c r="D65" s="146">
        <v>231</v>
      </c>
      <c r="E65" s="146">
        <v>126</v>
      </c>
      <c r="F65" s="146">
        <v>245</v>
      </c>
      <c r="G65" s="146">
        <v>125</v>
      </c>
      <c r="H65" s="146">
        <v>64</v>
      </c>
      <c r="I65" s="146">
        <v>34</v>
      </c>
      <c r="J65" s="146">
        <v>42</v>
      </c>
      <c r="K65" s="146"/>
      <c r="L65" s="146">
        <v>27</v>
      </c>
      <c r="M65" s="146">
        <f t="shared" si="23"/>
        <v>926</v>
      </c>
      <c r="N65" s="146">
        <f t="shared" si="24"/>
        <v>499</v>
      </c>
      <c r="O65" s="146"/>
      <c r="P65" s="146"/>
      <c r="Q65" s="146"/>
      <c r="R65" s="146"/>
      <c r="S65" s="391"/>
      <c r="T65" s="155"/>
      <c r="V65" s="248" t="s">
        <v>67</v>
      </c>
      <c r="W65" s="146">
        <v>46</v>
      </c>
      <c r="X65" s="146">
        <v>28</v>
      </c>
      <c r="Y65" s="146">
        <v>35</v>
      </c>
      <c r="Z65" s="146">
        <v>22</v>
      </c>
      <c r="AA65" s="146">
        <v>26</v>
      </c>
      <c r="AB65" s="146">
        <v>11</v>
      </c>
      <c r="AC65" s="146">
        <v>17</v>
      </c>
      <c r="AD65" s="146">
        <v>9</v>
      </c>
      <c r="AE65" s="146">
        <v>0</v>
      </c>
      <c r="AF65" s="146"/>
      <c r="AG65" s="146">
        <v>0</v>
      </c>
      <c r="AH65" s="146">
        <f t="shared" si="25"/>
        <v>124</v>
      </c>
      <c r="AI65" s="146">
        <f t="shared" si="26"/>
        <v>70</v>
      </c>
      <c r="AJ65" s="146"/>
      <c r="AK65" s="146"/>
      <c r="AL65" s="146"/>
      <c r="AM65" s="146"/>
      <c r="AN65" s="391"/>
      <c r="AO65" s="155"/>
      <c r="AQ65" s="248" t="s">
        <v>67</v>
      </c>
      <c r="AR65" s="146">
        <v>8</v>
      </c>
      <c r="AS65" s="146">
        <v>8</v>
      </c>
      <c r="AT65" s="146">
        <v>8</v>
      </c>
      <c r="AU65" s="146">
        <v>1</v>
      </c>
      <c r="AV65" s="146">
        <v>1</v>
      </c>
      <c r="AW65" s="146">
        <f t="shared" si="27"/>
        <v>26</v>
      </c>
      <c r="AX65" s="146"/>
      <c r="AY65" s="146"/>
      <c r="AZ65" s="146">
        <v>15</v>
      </c>
      <c r="BA65" s="146">
        <v>0</v>
      </c>
      <c r="BB65" s="146">
        <v>15</v>
      </c>
      <c r="BC65" s="155">
        <v>7</v>
      </c>
      <c r="BE65" s="248" t="s">
        <v>67</v>
      </c>
      <c r="BF65" s="146">
        <v>13</v>
      </c>
      <c r="BG65" s="155">
        <v>2</v>
      </c>
    </row>
    <row r="66" spans="1:59" s="36" customFormat="1" ht="15" customHeight="1">
      <c r="A66" s="665" t="s">
        <v>442</v>
      </c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4"/>
      <c r="V66" s="703" t="s">
        <v>444</v>
      </c>
      <c r="W66" s="703"/>
      <c r="X66" s="703"/>
      <c r="Y66" s="703"/>
      <c r="Z66" s="703"/>
      <c r="AA66" s="703"/>
      <c r="AB66" s="703"/>
      <c r="AC66" s="703"/>
      <c r="AD66" s="703"/>
      <c r="AE66" s="703"/>
      <c r="AF66" s="703"/>
      <c r="AG66" s="703"/>
      <c r="AH66" s="703"/>
      <c r="AI66" s="703"/>
      <c r="AJ66" s="703"/>
      <c r="AK66" s="703"/>
      <c r="AL66" s="703"/>
      <c r="AM66" s="703"/>
      <c r="AN66" s="703"/>
      <c r="AO66" s="703"/>
      <c r="AP66" s="362"/>
      <c r="AQ66" s="665" t="s">
        <v>447</v>
      </c>
      <c r="AR66" s="665"/>
      <c r="AS66" s="665"/>
      <c r="AT66" s="665"/>
      <c r="AU66" s="665"/>
      <c r="AV66" s="665"/>
      <c r="AW66" s="665"/>
      <c r="AX66" s="665"/>
      <c r="AY66" s="665"/>
      <c r="AZ66" s="665"/>
      <c r="BA66" s="665"/>
      <c r="BB66" s="665"/>
      <c r="BC66" s="665"/>
      <c r="BD66" s="4"/>
      <c r="BE66" s="665" t="s">
        <v>449</v>
      </c>
      <c r="BF66" s="665"/>
      <c r="BG66" s="665"/>
    </row>
    <row r="67" spans="1:59" s="36" customFormat="1" ht="12" customHeight="1" thickBot="1">
      <c r="A67" s="665" t="s">
        <v>3</v>
      </c>
      <c r="B67" s="665"/>
      <c r="C67" s="665"/>
      <c r="D67" s="665"/>
      <c r="E67" s="665"/>
      <c r="F67" s="665"/>
      <c r="G67" s="665"/>
      <c r="H67" s="665"/>
      <c r="I67" s="665"/>
      <c r="J67" s="665"/>
      <c r="K67" s="665"/>
      <c r="L67" s="665"/>
      <c r="M67" s="665"/>
      <c r="N67" s="665"/>
      <c r="O67" s="665"/>
      <c r="P67" s="665"/>
      <c r="Q67" s="665"/>
      <c r="R67" s="665"/>
      <c r="S67" s="665"/>
      <c r="T67" s="665"/>
      <c r="U67" s="5"/>
      <c r="V67" s="665" t="s">
        <v>3</v>
      </c>
      <c r="W67" s="665"/>
      <c r="X67" s="665"/>
      <c r="Y67" s="665"/>
      <c r="Z67" s="665"/>
      <c r="AA67" s="665"/>
      <c r="AB67" s="665"/>
      <c r="AC67" s="665"/>
      <c r="AD67" s="665"/>
      <c r="AE67" s="665"/>
      <c r="AF67" s="665"/>
      <c r="AG67" s="665"/>
      <c r="AH67" s="665"/>
      <c r="AI67" s="665"/>
      <c r="AJ67" s="665"/>
      <c r="AK67" s="665"/>
      <c r="AL67" s="665"/>
      <c r="AM67" s="665"/>
      <c r="AN67" s="665"/>
      <c r="AO67" s="665"/>
      <c r="AP67" s="57"/>
      <c r="AQ67" s="665" t="s">
        <v>3</v>
      </c>
      <c r="AR67" s="665"/>
      <c r="AS67" s="665"/>
      <c r="AT67" s="665"/>
      <c r="AU67" s="665"/>
      <c r="AV67" s="665"/>
      <c r="AW67" s="665"/>
      <c r="AX67" s="665"/>
      <c r="AY67" s="665"/>
      <c r="AZ67" s="665"/>
      <c r="BA67" s="665"/>
      <c r="BB67" s="665"/>
      <c r="BC67" s="665"/>
      <c r="BD67" s="6"/>
      <c r="BE67" s="665" t="s">
        <v>3</v>
      </c>
      <c r="BF67" s="665"/>
      <c r="BG67" s="665"/>
    </row>
    <row r="68" spans="1:59" s="36" customFormat="1" ht="12.75" customHeight="1">
      <c r="A68" s="695" t="s">
        <v>40</v>
      </c>
      <c r="B68" s="758" t="s">
        <v>190</v>
      </c>
      <c r="C68" s="698"/>
      <c r="D68" s="758" t="s">
        <v>191</v>
      </c>
      <c r="E68" s="698"/>
      <c r="F68" s="758" t="s">
        <v>192</v>
      </c>
      <c r="G68" s="698"/>
      <c r="H68" s="758" t="s">
        <v>193</v>
      </c>
      <c r="I68" s="698"/>
      <c r="J68" s="758" t="s">
        <v>194</v>
      </c>
      <c r="K68" s="708"/>
      <c r="L68" s="698"/>
      <c r="M68" s="783" t="s">
        <v>342</v>
      </c>
      <c r="N68" s="707"/>
      <c r="O68" s="783" t="s">
        <v>340</v>
      </c>
      <c r="P68" s="710"/>
      <c r="Q68" s="707"/>
      <c r="R68" s="783" t="s">
        <v>341</v>
      </c>
      <c r="S68" s="710"/>
      <c r="T68" s="711"/>
      <c r="V68" s="695" t="s">
        <v>40</v>
      </c>
      <c r="W68" s="758" t="s">
        <v>190</v>
      </c>
      <c r="X68" s="698"/>
      <c r="Y68" s="758" t="s">
        <v>191</v>
      </c>
      <c r="Z68" s="698"/>
      <c r="AA68" s="758" t="s">
        <v>192</v>
      </c>
      <c r="AB68" s="698"/>
      <c r="AC68" s="758" t="s">
        <v>193</v>
      </c>
      <c r="AD68" s="698"/>
      <c r="AE68" s="758" t="s">
        <v>194</v>
      </c>
      <c r="AF68" s="708"/>
      <c r="AG68" s="698"/>
      <c r="AH68" s="783" t="s">
        <v>342</v>
      </c>
      <c r="AI68" s="707"/>
      <c r="AJ68" s="783" t="s">
        <v>340</v>
      </c>
      <c r="AK68" s="710"/>
      <c r="AL68" s="707"/>
      <c r="AM68" s="783" t="s">
        <v>341</v>
      </c>
      <c r="AN68" s="710"/>
      <c r="AO68" s="711"/>
      <c r="AQ68" s="695" t="s">
        <v>40</v>
      </c>
      <c r="AR68" s="786" t="s">
        <v>10</v>
      </c>
      <c r="AS68" s="756"/>
      <c r="AT68" s="756"/>
      <c r="AU68" s="756"/>
      <c r="AV68" s="756"/>
      <c r="AW68" s="756"/>
      <c r="AX68" s="756"/>
      <c r="AY68" s="787"/>
      <c r="AZ68" s="784" t="s">
        <v>11</v>
      </c>
      <c r="BA68" s="739"/>
      <c r="BB68" s="740"/>
      <c r="BC68" s="785" t="s">
        <v>12</v>
      </c>
      <c r="BD68" s="1"/>
      <c r="BE68" s="683" t="s">
        <v>40</v>
      </c>
      <c r="BF68" s="788" t="s">
        <v>333</v>
      </c>
      <c r="BG68" s="790" t="s">
        <v>334</v>
      </c>
    </row>
    <row r="69" spans="1:59" s="36" customFormat="1" ht="28.5" customHeight="1">
      <c r="A69" s="696"/>
      <c r="B69" s="182" t="s">
        <v>14</v>
      </c>
      <c r="C69" s="182" t="s">
        <v>15</v>
      </c>
      <c r="D69" s="182" t="s">
        <v>14</v>
      </c>
      <c r="E69" s="182" t="s">
        <v>15</v>
      </c>
      <c r="F69" s="182" t="s">
        <v>14</v>
      </c>
      <c r="G69" s="182" t="s">
        <v>15</v>
      </c>
      <c r="H69" s="182" t="s">
        <v>14</v>
      </c>
      <c r="I69" s="182" t="s">
        <v>15</v>
      </c>
      <c r="J69" s="182" t="s">
        <v>14</v>
      </c>
      <c r="K69" s="306"/>
      <c r="L69" s="182" t="s">
        <v>15</v>
      </c>
      <c r="M69" s="182" t="s">
        <v>14</v>
      </c>
      <c r="N69" s="182" t="s">
        <v>15</v>
      </c>
      <c r="O69" s="182" t="s">
        <v>14</v>
      </c>
      <c r="P69" s="306"/>
      <c r="Q69" s="182" t="s">
        <v>15</v>
      </c>
      <c r="R69" s="182" t="s">
        <v>14</v>
      </c>
      <c r="S69" s="338"/>
      <c r="T69" s="183" t="s">
        <v>15</v>
      </c>
      <c r="V69" s="696"/>
      <c r="W69" s="182" t="s">
        <v>14</v>
      </c>
      <c r="X69" s="182" t="s">
        <v>15</v>
      </c>
      <c r="Y69" s="182" t="s">
        <v>14</v>
      </c>
      <c r="Z69" s="182" t="s">
        <v>15</v>
      </c>
      <c r="AA69" s="182" t="s">
        <v>14</v>
      </c>
      <c r="AB69" s="182" t="s">
        <v>15</v>
      </c>
      <c r="AC69" s="182" t="s">
        <v>14</v>
      </c>
      <c r="AD69" s="182" t="s">
        <v>15</v>
      </c>
      <c r="AE69" s="182" t="s">
        <v>14</v>
      </c>
      <c r="AF69" s="306"/>
      <c r="AG69" s="182" t="s">
        <v>15</v>
      </c>
      <c r="AH69" s="182" t="s">
        <v>14</v>
      </c>
      <c r="AI69" s="182" t="s">
        <v>15</v>
      </c>
      <c r="AJ69" s="182" t="s">
        <v>14</v>
      </c>
      <c r="AK69" s="306"/>
      <c r="AL69" s="182" t="s">
        <v>15</v>
      </c>
      <c r="AM69" s="182" t="s">
        <v>14</v>
      </c>
      <c r="AN69" s="338"/>
      <c r="AO69" s="183" t="s">
        <v>15</v>
      </c>
      <c r="AQ69" s="696"/>
      <c r="AR69" s="182" t="s">
        <v>190</v>
      </c>
      <c r="AS69" s="182" t="s">
        <v>191</v>
      </c>
      <c r="AT69" s="182" t="s">
        <v>192</v>
      </c>
      <c r="AU69" s="182" t="s">
        <v>193</v>
      </c>
      <c r="AV69" s="182" t="s">
        <v>194</v>
      </c>
      <c r="AW69" s="40" t="s">
        <v>9</v>
      </c>
      <c r="AX69" s="524" t="s">
        <v>340</v>
      </c>
      <c r="AY69" s="182" t="s">
        <v>341</v>
      </c>
      <c r="AZ69" s="444" t="s">
        <v>335</v>
      </c>
      <c r="BA69" s="444" t="s">
        <v>336</v>
      </c>
      <c r="BB69" s="34" t="s">
        <v>9</v>
      </c>
      <c r="BC69" s="742"/>
      <c r="BD69" s="39"/>
      <c r="BE69" s="684"/>
      <c r="BF69" s="789"/>
      <c r="BG69" s="791"/>
    </row>
    <row r="70" spans="1:59" s="36" customFormat="1" ht="14.25" customHeight="1">
      <c r="A70" s="247" t="s">
        <v>22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8"/>
      <c r="T70" s="154"/>
      <c r="V70" s="247" t="s">
        <v>22</v>
      </c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8"/>
      <c r="AO70" s="154"/>
      <c r="AQ70" s="247" t="s">
        <v>22</v>
      </c>
      <c r="AR70" s="49"/>
      <c r="AS70" s="49"/>
      <c r="AT70" s="49"/>
      <c r="AU70" s="49"/>
      <c r="AV70" s="49"/>
      <c r="AW70" s="47"/>
      <c r="AX70" s="47"/>
      <c r="AY70" s="45"/>
      <c r="AZ70" s="47"/>
      <c r="BA70" s="47"/>
      <c r="BB70" s="47"/>
      <c r="BC70" s="154"/>
      <c r="BE70" s="247" t="s">
        <v>22</v>
      </c>
      <c r="BF70" s="45"/>
      <c r="BG70" s="153"/>
    </row>
    <row r="71" spans="1:59" s="36" customFormat="1" ht="14.25" customHeight="1">
      <c r="A71" s="246" t="s">
        <v>68</v>
      </c>
      <c r="B71" s="47">
        <v>893</v>
      </c>
      <c r="C71" s="47">
        <v>472</v>
      </c>
      <c r="D71" s="47">
        <v>494</v>
      </c>
      <c r="E71" s="47">
        <v>262</v>
      </c>
      <c r="F71" s="47">
        <v>433</v>
      </c>
      <c r="G71" s="47">
        <v>226</v>
      </c>
      <c r="H71" s="47">
        <v>323</v>
      </c>
      <c r="I71" s="47">
        <v>177</v>
      </c>
      <c r="J71" s="47">
        <v>221</v>
      </c>
      <c r="K71" s="47"/>
      <c r="L71" s="47">
        <v>119</v>
      </c>
      <c r="M71" s="47">
        <f t="shared" si="23"/>
        <v>2364</v>
      </c>
      <c r="N71" s="47">
        <f t="shared" si="24"/>
        <v>1256</v>
      </c>
      <c r="O71" s="49"/>
      <c r="P71" s="49"/>
      <c r="Q71" s="49"/>
      <c r="R71" s="47"/>
      <c r="S71" s="48"/>
      <c r="T71" s="154"/>
      <c r="V71" s="246" t="s">
        <v>68</v>
      </c>
      <c r="W71" s="47">
        <v>212</v>
      </c>
      <c r="X71" s="47">
        <v>110</v>
      </c>
      <c r="Y71" s="47">
        <v>99</v>
      </c>
      <c r="Z71" s="47">
        <v>61</v>
      </c>
      <c r="AA71" s="47">
        <v>48</v>
      </c>
      <c r="AB71" s="47">
        <v>29</v>
      </c>
      <c r="AC71" s="47">
        <v>14</v>
      </c>
      <c r="AD71" s="47">
        <v>6</v>
      </c>
      <c r="AE71" s="47">
        <v>1</v>
      </c>
      <c r="AF71" s="47"/>
      <c r="AG71" s="47">
        <v>0</v>
      </c>
      <c r="AH71" s="47">
        <f t="shared" si="25"/>
        <v>374</v>
      </c>
      <c r="AI71" s="47">
        <f t="shared" si="26"/>
        <v>206</v>
      </c>
      <c r="AJ71" s="47"/>
      <c r="AK71" s="47"/>
      <c r="AL71" s="47"/>
      <c r="AM71" s="47"/>
      <c r="AN71" s="48"/>
      <c r="AO71" s="154"/>
      <c r="AQ71" s="250" t="s">
        <v>68</v>
      </c>
      <c r="AR71" s="129">
        <v>13</v>
      </c>
      <c r="AS71" s="129">
        <v>11</v>
      </c>
      <c r="AT71" s="129">
        <v>12</v>
      </c>
      <c r="AU71" s="129">
        <v>11</v>
      </c>
      <c r="AV71" s="129">
        <v>9</v>
      </c>
      <c r="AW71" s="46">
        <f t="shared" si="27"/>
        <v>56</v>
      </c>
      <c r="AX71" s="46"/>
      <c r="AY71" s="46"/>
      <c r="AZ71" s="47">
        <v>59</v>
      </c>
      <c r="BA71" s="47">
        <v>4</v>
      </c>
      <c r="BB71" s="47">
        <v>63</v>
      </c>
      <c r="BC71" s="154">
        <v>13</v>
      </c>
      <c r="BE71" s="246" t="s">
        <v>68</v>
      </c>
      <c r="BF71" s="47">
        <v>44</v>
      </c>
      <c r="BG71" s="154">
        <v>3</v>
      </c>
    </row>
    <row r="72" spans="1:59" s="36" customFormat="1" ht="14.25" customHeight="1">
      <c r="A72" s="246" t="s">
        <v>69</v>
      </c>
      <c r="B72" s="49">
        <v>1216</v>
      </c>
      <c r="C72" s="49">
        <v>603</v>
      </c>
      <c r="D72" s="49">
        <v>678</v>
      </c>
      <c r="E72" s="49">
        <v>347</v>
      </c>
      <c r="F72" s="49">
        <v>882</v>
      </c>
      <c r="G72" s="49">
        <v>456</v>
      </c>
      <c r="H72" s="49">
        <v>520</v>
      </c>
      <c r="I72" s="49">
        <v>275</v>
      </c>
      <c r="J72" s="49">
        <v>424</v>
      </c>
      <c r="K72" s="49"/>
      <c r="L72" s="49">
        <v>217</v>
      </c>
      <c r="M72" s="47">
        <f t="shared" si="23"/>
        <v>3720</v>
      </c>
      <c r="N72" s="48">
        <f t="shared" si="24"/>
        <v>1898</v>
      </c>
      <c r="O72" s="31">
        <f>49+13+17</f>
        <v>79</v>
      </c>
      <c r="P72" s="31"/>
      <c r="Q72" s="31">
        <f>25+17</f>
        <v>42</v>
      </c>
      <c r="R72" s="31">
        <f>34+18</f>
        <v>52</v>
      </c>
      <c r="S72" s="583"/>
      <c r="T72" s="378">
        <f>15+10</f>
        <v>25</v>
      </c>
      <c r="V72" s="246" t="s">
        <v>69</v>
      </c>
      <c r="W72" s="49">
        <v>112</v>
      </c>
      <c r="X72" s="49">
        <v>57</v>
      </c>
      <c r="Y72" s="49">
        <v>78</v>
      </c>
      <c r="Z72" s="49">
        <v>34</v>
      </c>
      <c r="AA72" s="49">
        <v>96</v>
      </c>
      <c r="AB72" s="49">
        <v>39</v>
      </c>
      <c r="AC72" s="49">
        <v>52</v>
      </c>
      <c r="AD72" s="49">
        <v>33</v>
      </c>
      <c r="AE72" s="49">
        <v>7</v>
      </c>
      <c r="AF72" s="49"/>
      <c r="AG72" s="47">
        <v>5</v>
      </c>
      <c r="AH72" s="47">
        <f t="shared" si="25"/>
        <v>345</v>
      </c>
      <c r="AI72" s="47">
        <f t="shared" si="26"/>
        <v>168</v>
      </c>
      <c r="AJ72" s="49"/>
      <c r="AK72" s="49"/>
      <c r="AL72" s="47"/>
      <c r="AM72" s="49"/>
      <c r="AN72" s="71"/>
      <c r="AO72" s="154"/>
      <c r="AQ72" s="250" t="s">
        <v>69</v>
      </c>
      <c r="AR72" s="129">
        <v>34</v>
      </c>
      <c r="AS72" s="129">
        <v>28</v>
      </c>
      <c r="AT72" s="129">
        <v>30</v>
      </c>
      <c r="AU72" s="129">
        <v>19</v>
      </c>
      <c r="AV72" s="129">
        <v>15</v>
      </c>
      <c r="AW72" s="46">
        <f t="shared" si="27"/>
        <v>126</v>
      </c>
      <c r="AX72" s="46"/>
      <c r="AY72" s="46"/>
      <c r="AZ72" s="47">
        <v>114</v>
      </c>
      <c r="BA72" s="47">
        <v>21</v>
      </c>
      <c r="BB72" s="47">
        <v>135</v>
      </c>
      <c r="BC72" s="154">
        <v>25</v>
      </c>
      <c r="BE72" s="246" t="s">
        <v>69</v>
      </c>
      <c r="BF72" s="47">
        <v>74</v>
      </c>
      <c r="BG72" s="154">
        <v>6</v>
      </c>
    </row>
    <row r="73" spans="1:59" s="36" customFormat="1" ht="14.25" customHeight="1">
      <c r="A73" s="250" t="s">
        <v>70</v>
      </c>
      <c r="B73" s="129">
        <v>2091</v>
      </c>
      <c r="C73" s="129">
        <v>1065</v>
      </c>
      <c r="D73" s="129">
        <v>981</v>
      </c>
      <c r="E73" s="129">
        <v>521</v>
      </c>
      <c r="F73" s="129">
        <v>1003</v>
      </c>
      <c r="G73" s="129">
        <v>478</v>
      </c>
      <c r="H73" s="129">
        <v>529</v>
      </c>
      <c r="I73" s="129">
        <v>268</v>
      </c>
      <c r="J73" s="129">
        <v>416</v>
      </c>
      <c r="K73" s="610"/>
      <c r="L73" s="129">
        <v>186</v>
      </c>
      <c r="M73" s="46">
        <f>+B73+D73+F73+H73+J73</f>
        <v>5020</v>
      </c>
      <c r="N73" s="48">
        <f t="shared" si="24"/>
        <v>2518</v>
      </c>
      <c r="O73" s="149"/>
      <c r="P73" s="478"/>
      <c r="Q73" s="149"/>
      <c r="R73" s="260"/>
      <c r="S73" s="619"/>
      <c r="T73" s="145"/>
      <c r="V73" s="250" t="s">
        <v>70</v>
      </c>
      <c r="W73" s="129">
        <v>292</v>
      </c>
      <c r="X73" s="129">
        <v>152</v>
      </c>
      <c r="Y73" s="129">
        <v>199</v>
      </c>
      <c r="Z73" s="129">
        <v>107</v>
      </c>
      <c r="AA73" s="129">
        <v>141</v>
      </c>
      <c r="AB73" s="129">
        <v>71</v>
      </c>
      <c r="AC73" s="129">
        <v>69</v>
      </c>
      <c r="AD73" s="129">
        <v>28</v>
      </c>
      <c r="AE73" s="129">
        <v>2</v>
      </c>
      <c r="AF73" s="96"/>
      <c r="AG73" s="46">
        <v>0</v>
      </c>
      <c r="AH73" s="47">
        <f t="shared" si="25"/>
        <v>703</v>
      </c>
      <c r="AI73" s="47">
        <f t="shared" si="26"/>
        <v>358</v>
      </c>
      <c r="AJ73" s="129"/>
      <c r="AK73" s="96"/>
      <c r="AL73" s="46"/>
      <c r="AM73" s="129"/>
      <c r="AN73" s="96"/>
      <c r="AO73" s="180"/>
      <c r="AQ73" s="250" t="s">
        <v>70</v>
      </c>
      <c r="AR73" s="129">
        <v>34</v>
      </c>
      <c r="AS73" s="129">
        <v>32</v>
      </c>
      <c r="AT73" s="129">
        <v>34</v>
      </c>
      <c r="AU73" s="129">
        <v>16</v>
      </c>
      <c r="AV73" s="129">
        <v>12</v>
      </c>
      <c r="AW73" s="46">
        <f>SUM(AR73:AV73)</f>
        <v>128</v>
      </c>
      <c r="AX73" s="46"/>
      <c r="AY73" s="46"/>
      <c r="AZ73" s="47">
        <v>110</v>
      </c>
      <c r="BA73" s="47">
        <v>2</v>
      </c>
      <c r="BB73" s="47">
        <v>112</v>
      </c>
      <c r="BC73" s="154">
        <v>41</v>
      </c>
      <c r="BE73" s="246" t="s">
        <v>70</v>
      </c>
      <c r="BF73" s="47">
        <v>151</v>
      </c>
      <c r="BG73" s="154">
        <v>35</v>
      </c>
    </row>
    <row r="74" spans="1:59" s="36" customFormat="1" ht="14.25" customHeight="1">
      <c r="A74" s="247" t="s">
        <v>71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7"/>
      <c r="N74" s="47"/>
      <c r="O74" s="45"/>
      <c r="P74" s="45"/>
      <c r="Q74" s="45"/>
      <c r="R74" s="45"/>
      <c r="S74" s="72"/>
      <c r="T74" s="153"/>
      <c r="V74" s="247" t="s">
        <v>71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7"/>
      <c r="AH74" s="47"/>
      <c r="AI74" s="47"/>
      <c r="AJ74" s="45"/>
      <c r="AK74" s="45"/>
      <c r="AL74" s="47"/>
      <c r="AM74" s="45"/>
      <c r="AN74" s="72"/>
      <c r="AO74" s="154"/>
      <c r="AQ74" s="247" t="s">
        <v>71</v>
      </c>
      <c r="AR74" s="45"/>
      <c r="AS74" s="45"/>
      <c r="AT74" s="45"/>
      <c r="AU74" s="45"/>
      <c r="AV74" s="45"/>
      <c r="AW74" s="47"/>
      <c r="AX74" s="47"/>
      <c r="AY74" s="47"/>
      <c r="AZ74" s="47"/>
      <c r="BA74" s="47"/>
      <c r="BB74" s="47"/>
      <c r="BC74" s="154"/>
      <c r="BE74" s="247" t="s">
        <v>71</v>
      </c>
      <c r="BF74" s="47"/>
      <c r="BG74" s="154"/>
    </row>
    <row r="75" spans="1:59" s="36" customFormat="1" ht="14.25" customHeight="1">
      <c r="A75" s="246" t="s">
        <v>72</v>
      </c>
      <c r="B75" s="47">
        <v>1176</v>
      </c>
      <c r="C75" s="47">
        <v>606</v>
      </c>
      <c r="D75" s="47">
        <v>853</v>
      </c>
      <c r="E75" s="47">
        <v>450</v>
      </c>
      <c r="F75" s="47">
        <v>671</v>
      </c>
      <c r="G75" s="47">
        <v>369</v>
      </c>
      <c r="H75" s="47">
        <v>411</v>
      </c>
      <c r="I75" s="47">
        <v>221</v>
      </c>
      <c r="J75" s="47">
        <v>347</v>
      </c>
      <c r="K75" s="47"/>
      <c r="L75" s="47">
        <v>207</v>
      </c>
      <c r="M75" s="47">
        <f t="shared" si="23"/>
        <v>3458</v>
      </c>
      <c r="N75" s="47">
        <f t="shared" si="24"/>
        <v>1853</v>
      </c>
      <c r="O75" s="47"/>
      <c r="P75" s="47"/>
      <c r="Q75" s="47"/>
      <c r="R75" s="47"/>
      <c r="S75" s="48"/>
      <c r="T75" s="154"/>
      <c r="V75" s="246" t="s">
        <v>72</v>
      </c>
      <c r="W75" s="47">
        <v>224</v>
      </c>
      <c r="X75" s="47">
        <v>100</v>
      </c>
      <c r="Y75" s="47">
        <v>157</v>
      </c>
      <c r="Z75" s="47">
        <v>79</v>
      </c>
      <c r="AA75" s="47">
        <v>123</v>
      </c>
      <c r="AB75" s="47">
        <v>61</v>
      </c>
      <c r="AC75" s="47">
        <v>25</v>
      </c>
      <c r="AD75" s="47">
        <v>16</v>
      </c>
      <c r="AE75" s="47">
        <v>34</v>
      </c>
      <c r="AF75" s="47"/>
      <c r="AG75" s="47">
        <v>15</v>
      </c>
      <c r="AH75" s="47">
        <f t="shared" si="25"/>
        <v>563</v>
      </c>
      <c r="AI75" s="47">
        <f t="shared" si="26"/>
        <v>271</v>
      </c>
      <c r="AJ75" s="47"/>
      <c r="AK75" s="47"/>
      <c r="AL75" s="47"/>
      <c r="AM75" s="47"/>
      <c r="AN75" s="48"/>
      <c r="AO75" s="154"/>
      <c r="AQ75" s="246" t="s">
        <v>72</v>
      </c>
      <c r="AR75" s="47">
        <v>36</v>
      </c>
      <c r="AS75" s="47">
        <v>36</v>
      </c>
      <c r="AT75" s="47">
        <v>34</v>
      </c>
      <c r="AU75" s="47">
        <v>29</v>
      </c>
      <c r="AV75" s="47">
        <v>26</v>
      </c>
      <c r="AW75" s="47">
        <f t="shared" si="27"/>
        <v>161</v>
      </c>
      <c r="AX75" s="47"/>
      <c r="AY75" s="47"/>
      <c r="AZ75" s="47">
        <v>63</v>
      </c>
      <c r="BA75" s="47">
        <v>20</v>
      </c>
      <c r="BB75" s="47">
        <v>83</v>
      </c>
      <c r="BC75" s="154">
        <v>30</v>
      </c>
      <c r="BE75" s="246" t="s">
        <v>72</v>
      </c>
      <c r="BF75" s="47">
        <v>58</v>
      </c>
      <c r="BG75" s="154">
        <v>5</v>
      </c>
    </row>
    <row r="76" spans="1:59" s="36" customFormat="1" ht="14.25" customHeight="1">
      <c r="A76" s="246" t="s">
        <v>73</v>
      </c>
      <c r="B76" s="47">
        <v>516</v>
      </c>
      <c r="C76" s="47">
        <v>270</v>
      </c>
      <c r="D76" s="47">
        <v>308</v>
      </c>
      <c r="E76" s="47">
        <v>162</v>
      </c>
      <c r="F76" s="47">
        <v>243</v>
      </c>
      <c r="G76" s="47">
        <v>149</v>
      </c>
      <c r="H76" s="47">
        <v>179</v>
      </c>
      <c r="I76" s="47">
        <v>100</v>
      </c>
      <c r="J76" s="47">
        <v>129</v>
      </c>
      <c r="K76" s="47"/>
      <c r="L76" s="47">
        <v>69</v>
      </c>
      <c r="M76" s="47">
        <f t="shared" si="23"/>
        <v>1375</v>
      </c>
      <c r="N76" s="47">
        <f t="shared" si="24"/>
        <v>750</v>
      </c>
      <c r="O76" s="47"/>
      <c r="P76" s="47"/>
      <c r="Q76" s="47"/>
      <c r="R76" s="47"/>
      <c r="S76" s="48"/>
      <c r="T76" s="154"/>
      <c r="V76" s="246" t="s">
        <v>73</v>
      </c>
      <c r="W76" s="47">
        <v>76</v>
      </c>
      <c r="X76" s="47">
        <v>35</v>
      </c>
      <c r="Y76" s="47">
        <v>31</v>
      </c>
      <c r="Z76" s="47">
        <v>7</v>
      </c>
      <c r="AA76" s="47">
        <v>49</v>
      </c>
      <c r="AB76" s="47">
        <v>26</v>
      </c>
      <c r="AC76" s="47">
        <v>25</v>
      </c>
      <c r="AD76" s="47">
        <v>11</v>
      </c>
      <c r="AE76" s="47">
        <v>0</v>
      </c>
      <c r="AF76" s="47"/>
      <c r="AG76" s="47">
        <v>0</v>
      </c>
      <c r="AH76" s="47">
        <f t="shared" si="25"/>
        <v>181</v>
      </c>
      <c r="AI76" s="47">
        <f t="shared" si="26"/>
        <v>79</v>
      </c>
      <c r="AJ76" s="47"/>
      <c r="AK76" s="47"/>
      <c r="AL76" s="47"/>
      <c r="AM76" s="47"/>
      <c r="AN76" s="48"/>
      <c r="AO76" s="154"/>
      <c r="AQ76" s="246" t="s">
        <v>73</v>
      </c>
      <c r="AR76" s="51">
        <v>24</v>
      </c>
      <c r="AS76" s="51">
        <v>24</v>
      </c>
      <c r="AT76" s="51">
        <v>24</v>
      </c>
      <c r="AU76" s="51">
        <v>17</v>
      </c>
      <c r="AV76" s="51">
        <v>14</v>
      </c>
      <c r="AW76" s="47">
        <f>SUM(AR76:AV76)</f>
        <v>103</v>
      </c>
      <c r="AX76" s="47"/>
      <c r="AY76" s="47"/>
      <c r="AZ76" s="47">
        <v>31</v>
      </c>
      <c r="BA76" s="47">
        <v>17</v>
      </c>
      <c r="BB76" s="47">
        <v>48</v>
      </c>
      <c r="BC76" s="154">
        <v>22</v>
      </c>
      <c r="BE76" s="246" t="s">
        <v>73</v>
      </c>
      <c r="BF76" s="47">
        <v>39</v>
      </c>
      <c r="BG76" s="154">
        <v>15</v>
      </c>
    </row>
    <row r="77" spans="1:59" s="36" customFormat="1" ht="14.25" customHeight="1">
      <c r="A77" s="246" t="s">
        <v>74</v>
      </c>
      <c r="B77" s="47">
        <v>29</v>
      </c>
      <c r="C77" s="47">
        <v>21</v>
      </c>
      <c r="D77" s="47">
        <v>29</v>
      </c>
      <c r="E77" s="47">
        <v>15</v>
      </c>
      <c r="F77" s="47">
        <v>27</v>
      </c>
      <c r="G77" s="47">
        <v>13</v>
      </c>
      <c r="H77" s="47">
        <v>22</v>
      </c>
      <c r="I77" s="47">
        <v>9</v>
      </c>
      <c r="J77" s="47">
        <v>25</v>
      </c>
      <c r="K77" s="47"/>
      <c r="L77" s="47">
        <v>14</v>
      </c>
      <c r="M77" s="47">
        <f t="shared" si="23"/>
        <v>132</v>
      </c>
      <c r="N77" s="47">
        <f t="shared" si="24"/>
        <v>72</v>
      </c>
      <c r="O77" s="47"/>
      <c r="P77" s="47"/>
      <c r="Q77" s="47"/>
      <c r="R77" s="47"/>
      <c r="S77" s="48"/>
      <c r="T77" s="154"/>
      <c r="V77" s="246" t="s">
        <v>74</v>
      </c>
      <c r="W77" s="47">
        <v>1</v>
      </c>
      <c r="X77" s="47">
        <v>1</v>
      </c>
      <c r="Y77" s="47">
        <v>3</v>
      </c>
      <c r="Z77" s="47">
        <v>0</v>
      </c>
      <c r="AA77" s="47">
        <v>2</v>
      </c>
      <c r="AB77" s="47">
        <v>2</v>
      </c>
      <c r="AC77" s="47">
        <v>1</v>
      </c>
      <c r="AD77" s="47">
        <v>0</v>
      </c>
      <c r="AE77" s="47">
        <v>0</v>
      </c>
      <c r="AF77" s="47"/>
      <c r="AG77" s="47">
        <v>0</v>
      </c>
      <c r="AH77" s="47">
        <f t="shared" si="25"/>
        <v>7</v>
      </c>
      <c r="AI77" s="47">
        <f t="shared" si="26"/>
        <v>3</v>
      </c>
      <c r="AJ77" s="47"/>
      <c r="AK77" s="47"/>
      <c r="AL77" s="47"/>
      <c r="AM77" s="47"/>
      <c r="AN77" s="48"/>
      <c r="AO77" s="154"/>
      <c r="AQ77" s="246" t="s">
        <v>74</v>
      </c>
      <c r="AR77" s="47">
        <v>1</v>
      </c>
      <c r="AS77" s="47">
        <v>1</v>
      </c>
      <c r="AT77" s="47">
        <v>1</v>
      </c>
      <c r="AU77" s="47">
        <v>1</v>
      </c>
      <c r="AV77" s="47">
        <v>1</v>
      </c>
      <c r="AW77" s="47">
        <f t="shared" si="27"/>
        <v>5</v>
      </c>
      <c r="AX77" s="47"/>
      <c r="AY77" s="47"/>
      <c r="AZ77" s="47">
        <v>5</v>
      </c>
      <c r="BA77" s="47">
        <v>0</v>
      </c>
      <c r="BB77" s="47">
        <v>5</v>
      </c>
      <c r="BC77" s="154">
        <v>1</v>
      </c>
      <c r="BE77" s="246" t="s">
        <v>74</v>
      </c>
      <c r="BF77" s="47">
        <v>2</v>
      </c>
      <c r="BG77" s="154">
        <v>0</v>
      </c>
    </row>
    <row r="78" spans="1:59" s="36" customFormat="1" ht="14.25" customHeight="1">
      <c r="A78" s="246" t="s">
        <v>75</v>
      </c>
      <c r="B78" s="47">
        <v>247</v>
      </c>
      <c r="C78" s="47">
        <v>131</v>
      </c>
      <c r="D78" s="47">
        <v>130</v>
      </c>
      <c r="E78" s="47">
        <v>71</v>
      </c>
      <c r="F78" s="47">
        <v>119</v>
      </c>
      <c r="G78" s="47">
        <v>59</v>
      </c>
      <c r="H78" s="47">
        <v>63</v>
      </c>
      <c r="I78" s="47">
        <v>27</v>
      </c>
      <c r="J78" s="47">
        <v>53</v>
      </c>
      <c r="K78" s="47"/>
      <c r="L78" s="47">
        <v>31</v>
      </c>
      <c r="M78" s="47">
        <f t="shared" si="23"/>
        <v>612</v>
      </c>
      <c r="N78" s="47">
        <f t="shared" si="24"/>
        <v>319</v>
      </c>
      <c r="O78" s="47"/>
      <c r="P78" s="47"/>
      <c r="Q78" s="47"/>
      <c r="R78" s="47"/>
      <c r="S78" s="48"/>
      <c r="T78" s="154"/>
      <c r="V78" s="246" t="s">
        <v>75</v>
      </c>
      <c r="W78" s="47">
        <v>57</v>
      </c>
      <c r="X78" s="47">
        <v>28</v>
      </c>
      <c r="Y78" s="47">
        <v>20</v>
      </c>
      <c r="Z78" s="47">
        <v>8</v>
      </c>
      <c r="AA78" s="47">
        <v>30</v>
      </c>
      <c r="AB78" s="47">
        <v>17</v>
      </c>
      <c r="AC78" s="47">
        <v>9</v>
      </c>
      <c r="AD78" s="47">
        <v>4</v>
      </c>
      <c r="AE78" s="47">
        <v>1</v>
      </c>
      <c r="AF78" s="47"/>
      <c r="AG78" s="47">
        <v>1</v>
      </c>
      <c r="AH78" s="47">
        <f t="shared" si="25"/>
        <v>117</v>
      </c>
      <c r="AI78" s="47">
        <f t="shared" si="26"/>
        <v>58</v>
      </c>
      <c r="AJ78" s="47"/>
      <c r="AK78" s="47"/>
      <c r="AL78" s="47"/>
      <c r="AM78" s="47"/>
      <c r="AN78" s="48"/>
      <c r="AO78" s="154"/>
      <c r="AQ78" s="246" t="s">
        <v>75</v>
      </c>
      <c r="AR78" s="47">
        <v>6</v>
      </c>
      <c r="AS78" s="47">
        <v>4</v>
      </c>
      <c r="AT78" s="47">
        <v>5</v>
      </c>
      <c r="AU78" s="47">
        <v>2</v>
      </c>
      <c r="AV78" s="47">
        <v>2</v>
      </c>
      <c r="AW78" s="47">
        <f t="shared" si="27"/>
        <v>19</v>
      </c>
      <c r="AX78" s="47"/>
      <c r="AY78" s="47"/>
      <c r="AZ78" s="47">
        <v>12</v>
      </c>
      <c r="BA78" s="47">
        <v>1</v>
      </c>
      <c r="BB78" s="47">
        <v>13</v>
      </c>
      <c r="BC78" s="154">
        <v>4</v>
      </c>
      <c r="BE78" s="246" t="s">
        <v>75</v>
      </c>
      <c r="BF78" s="47">
        <v>12</v>
      </c>
      <c r="BG78" s="154">
        <v>0</v>
      </c>
    </row>
    <row r="79" spans="1:59" s="36" customFormat="1" ht="14.25" customHeight="1">
      <c r="A79" s="246" t="s">
        <v>76</v>
      </c>
      <c r="B79" s="47">
        <v>751</v>
      </c>
      <c r="C79" s="47">
        <v>371</v>
      </c>
      <c r="D79" s="47">
        <v>636</v>
      </c>
      <c r="E79" s="47">
        <v>343</v>
      </c>
      <c r="F79" s="47">
        <v>483</v>
      </c>
      <c r="G79" s="47">
        <v>227</v>
      </c>
      <c r="H79" s="47">
        <v>399</v>
      </c>
      <c r="I79" s="47">
        <v>210</v>
      </c>
      <c r="J79" s="47">
        <v>289</v>
      </c>
      <c r="K79" s="47"/>
      <c r="L79" s="47">
        <v>150</v>
      </c>
      <c r="M79" s="47">
        <f t="shared" si="23"/>
        <v>2558</v>
      </c>
      <c r="N79" s="47">
        <f t="shared" si="24"/>
        <v>1301</v>
      </c>
      <c r="O79" s="47"/>
      <c r="P79" s="47"/>
      <c r="Q79" s="47"/>
      <c r="R79" s="47"/>
      <c r="S79" s="48"/>
      <c r="T79" s="154"/>
      <c r="V79" s="246" t="s">
        <v>76</v>
      </c>
      <c r="W79" s="47">
        <v>79</v>
      </c>
      <c r="X79" s="47">
        <v>37</v>
      </c>
      <c r="Y79" s="47">
        <v>50</v>
      </c>
      <c r="Z79" s="47">
        <v>21</v>
      </c>
      <c r="AA79" s="47">
        <v>36</v>
      </c>
      <c r="AB79" s="47">
        <v>17</v>
      </c>
      <c r="AC79" s="47">
        <v>27</v>
      </c>
      <c r="AD79" s="47">
        <v>12</v>
      </c>
      <c r="AE79" s="47">
        <v>5</v>
      </c>
      <c r="AF79" s="47"/>
      <c r="AG79" s="47">
        <v>2</v>
      </c>
      <c r="AH79" s="47">
        <f t="shared" si="25"/>
        <v>197</v>
      </c>
      <c r="AI79" s="47">
        <f t="shared" si="26"/>
        <v>89</v>
      </c>
      <c r="AJ79" s="47"/>
      <c r="AK79" s="47"/>
      <c r="AL79" s="47"/>
      <c r="AM79" s="47"/>
      <c r="AN79" s="48"/>
      <c r="AO79" s="154"/>
      <c r="AQ79" s="246" t="s">
        <v>76</v>
      </c>
      <c r="AR79" s="47">
        <v>35</v>
      </c>
      <c r="AS79" s="47">
        <v>33</v>
      </c>
      <c r="AT79" s="47">
        <v>31</v>
      </c>
      <c r="AU79" s="47">
        <v>23</v>
      </c>
      <c r="AV79" s="47">
        <v>18</v>
      </c>
      <c r="AW79" s="47">
        <f t="shared" si="27"/>
        <v>140</v>
      </c>
      <c r="AX79" s="47"/>
      <c r="AY79" s="47"/>
      <c r="AZ79" s="47">
        <v>58</v>
      </c>
      <c r="BA79" s="47">
        <v>36</v>
      </c>
      <c r="BB79" s="47">
        <v>94</v>
      </c>
      <c r="BC79" s="154">
        <v>29</v>
      </c>
      <c r="BE79" s="246" t="s">
        <v>76</v>
      </c>
      <c r="BF79" s="47">
        <v>61</v>
      </c>
      <c r="BG79" s="154">
        <v>15</v>
      </c>
    </row>
    <row r="80" spans="1:59" s="36" customFormat="1" ht="14.25" customHeight="1">
      <c r="A80" s="246" t="s">
        <v>77</v>
      </c>
      <c r="B80" s="47">
        <v>2327</v>
      </c>
      <c r="C80" s="47">
        <v>1262</v>
      </c>
      <c r="D80" s="47">
        <v>1416</v>
      </c>
      <c r="E80" s="47">
        <v>751</v>
      </c>
      <c r="F80" s="47">
        <v>1010</v>
      </c>
      <c r="G80" s="47">
        <v>546</v>
      </c>
      <c r="H80" s="47">
        <v>662</v>
      </c>
      <c r="I80" s="47">
        <v>379</v>
      </c>
      <c r="J80" s="47">
        <v>550</v>
      </c>
      <c r="K80" s="47"/>
      <c r="L80" s="47">
        <v>304</v>
      </c>
      <c r="M80" s="47">
        <f t="shared" si="23"/>
        <v>5965</v>
      </c>
      <c r="N80" s="47">
        <f t="shared" si="24"/>
        <v>3242</v>
      </c>
      <c r="O80" s="47"/>
      <c r="P80" s="47"/>
      <c r="Q80" s="47"/>
      <c r="R80" s="47"/>
      <c r="S80" s="48"/>
      <c r="T80" s="154"/>
      <c r="V80" s="246" t="s">
        <v>77</v>
      </c>
      <c r="W80" s="47">
        <v>435</v>
      </c>
      <c r="X80" s="47">
        <v>209</v>
      </c>
      <c r="Y80" s="47">
        <v>232</v>
      </c>
      <c r="Z80" s="47">
        <v>120</v>
      </c>
      <c r="AA80" s="47">
        <v>105</v>
      </c>
      <c r="AB80" s="47">
        <v>55</v>
      </c>
      <c r="AC80" s="47">
        <v>39</v>
      </c>
      <c r="AD80" s="47">
        <v>20</v>
      </c>
      <c r="AE80" s="47">
        <v>3</v>
      </c>
      <c r="AF80" s="47"/>
      <c r="AG80" s="47">
        <v>1</v>
      </c>
      <c r="AH80" s="47">
        <f t="shared" si="25"/>
        <v>814</v>
      </c>
      <c r="AI80" s="47">
        <f t="shared" si="26"/>
        <v>405</v>
      </c>
      <c r="AJ80" s="47"/>
      <c r="AK80" s="47"/>
      <c r="AL80" s="47"/>
      <c r="AM80" s="47"/>
      <c r="AN80" s="48"/>
      <c r="AO80" s="154"/>
      <c r="AQ80" s="246" t="s">
        <v>77</v>
      </c>
      <c r="AR80" s="47">
        <v>64</v>
      </c>
      <c r="AS80" s="47">
        <v>62</v>
      </c>
      <c r="AT80" s="47">
        <v>57</v>
      </c>
      <c r="AU80" s="47">
        <v>39</v>
      </c>
      <c r="AV80" s="47">
        <v>29</v>
      </c>
      <c r="AW80" s="47">
        <f t="shared" si="27"/>
        <v>251</v>
      </c>
      <c r="AX80" s="47"/>
      <c r="AY80" s="47"/>
      <c r="AZ80" s="47">
        <v>119</v>
      </c>
      <c r="BA80" s="47">
        <v>22</v>
      </c>
      <c r="BB80" s="47">
        <v>141</v>
      </c>
      <c r="BC80" s="154">
        <v>54</v>
      </c>
      <c r="BE80" s="246" t="s">
        <v>77</v>
      </c>
      <c r="BF80" s="47">
        <v>115</v>
      </c>
      <c r="BG80" s="154">
        <v>20</v>
      </c>
    </row>
    <row r="81" spans="1:59" s="36" customFormat="1" ht="14.25" customHeight="1">
      <c r="A81" s="246" t="s">
        <v>78</v>
      </c>
      <c r="B81" s="47">
        <v>789</v>
      </c>
      <c r="C81" s="47">
        <v>415</v>
      </c>
      <c r="D81" s="47">
        <v>492</v>
      </c>
      <c r="E81" s="47">
        <v>255</v>
      </c>
      <c r="F81" s="47">
        <v>369</v>
      </c>
      <c r="G81" s="47">
        <v>201</v>
      </c>
      <c r="H81" s="47">
        <v>293</v>
      </c>
      <c r="I81" s="47">
        <v>166</v>
      </c>
      <c r="J81" s="47">
        <v>236</v>
      </c>
      <c r="K81" s="47"/>
      <c r="L81" s="47">
        <v>130</v>
      </c>
      <c r="M81" s="47">
        <f t="shared" si="23"/>
        <v>2179</v>
      </c>
      <c r="N81" s="47">
        <f t="shared" si="24"/>
        <v>1167</v>
      </c>
      <c r="O81" s="47">
        <v>7</v>
      </c>
      <c r="P81" s="47"/>
      <c r="Q81" s="47">
        <v>3</v>
      </c>
      <c r="R81" s="47">
        <v>10</v>
      </c>
      <c r="S81" s="48"/>
      <c r="T81" s="154">
        <v>5</v>
      </c>
      <c r="V81" s="246" t="s">
        <v>78</v>
      </c>
      <c r="W81" s="47">
        <v>48</v>
      </c>
      <c r="X81" s="47">
        <v>21</v>
      </c>
      <c r="Y81" s="47">
        <v>46</v>
      </c>
      <c r="Z81" s="47">
        <v>23</v>
      </c>
      <c r="AA81" s="47">
        <v>43</v>
      </c>
      <c r="AB81" s="47">
        <v>20</v>
      </c>
      <c r="AC81" s="47">
        <v>6</v>
      </c>
      <c r="AD81" s="47">
        <v>3</v>
      </c>
      <c r="AE81" s="47">
        <v>1</v>
      </c>
      <c r="AF81" s="47"/>
      <c r="AG81" s="47">
        <v>1</v>
      </c>
      <c r="AH81" s="47">
        <f t="shared" si="25"/>
        <v>144</v>
      </c>
      <c r="AI81" s="47">
        <f t="shared" si="26"/>
        <v>68</v>
      </c>
      <c r="AJ81" s="47"/>
      <c r="AK81" s="47"/>
      <c r="AL81" s="47"/>
      <c r="AM81" s="47"/>
      <c r="AN81" s="48"/>
      <c r="AO81" s="154"/>
      <c r="AQ81" s="246" t="s">
        <v>78</v>
      </c>
      <c r="AR81" s="47">
        <v>20</v>
      </c>
      <c r="AS81" s="47">
        <v>19</v>
      </c>
      <c r="AT81" s="47">
        <v>16</v>
      </c>
      <c r="AU81" s="47">
        <v>13</v>
      </c>
      <c r="AV81" s="47">
        <v>12</v>
      </c>
      <c r="AW81" s="47">
        <f t="shared" si="27"/>
        <v>80</v>
      </c>
      <c r="AX81" s="47"/>
      <c r="AY81" s="47"/>
      <c r="AZ81" s="47">
        <v>77</v>
      </c>
      <c r="BA81" s="47">
        <v>14</v>
      </c>
      <c r="BB81" s="47">
        <v>91</v>
      </c>
      <c r="BC81" s="154">
        <v>19</v>
      </c>
      <c r="BE81" s="246" t="s">
        <v>78</v>
      </c>
      <c r="BF81" s="47">
        <v>46</v>
      </c>
      <c r="BG81" s="154">
        <v>17</v>
      </c>
    </row>
    <row r="82" spans="1:59" s="36" customFormat="1" ht="14.25" customHeight="1">
      <c r="A82" s="253" t="s">
        <v>79</v>
      </c>
      <c r="B82" s="49">
        <v>2375</v>
      </c>
      <c r="C82" s="49">
        <v>1234</v>
      </c>
      <c r="D82" s="49">
        <v>2115</v>
      </c>
      <c r="E82" s="49">
        <v>1087</v>
      </c>
      <c r="F82" s="49">
        <v>2032</v>
      </c>
      <c r="G82" s="49">
        <v>1047</v>
      </c>
      <c r="H82" s="49">
        <v>1848</v>
      </c>
      <c r="I82" s="49">
        <v>975</v>
      </c>
      <c r="J82" s="49">
        <v>1524</v>
      </c>
      <c r="K82" s="49"/>
      <c r="L82" s="49">
        <v>802</v>
      </c>
      <c r="M82" s="49">
        <f t="shared" si="23"/>
        <v>9894</v>
      </c>
      <c r="N82" s="49">
        <f t="shared" si="24"/>
        <v>5145</v>
      </c>
      <c r="O82" s="31"/>
      <c r="P82" s="31"/>
      <c r="Q82" s="31"/>
      <c r="R82" s="31"/>
      <c r="S82" s="583"/>
      <c r="T82" s="378"/>
      <c r="V82" s="246" t="s">
        <v>79</v>
      </c>
      <c r="W82" s="47">
        <v>95</v>
      </c>
      <c r="X82" s="47">
        <v>41</v>
      </c>
      <c r="Y82" s="47">
        <v>136</v>
      </c>
      <c r="Z82" s="47">
        <v>74</v>
      </c>
      <c r="AA82" s="47">
        <v>78</v>
      </c>
      <c r="AB82" s="47">
        <v>35</v>
      </c>
      <c r="AC82" s="47">
        <v>73</v>
      </c>
      <c r="AD82" s="47">
        <v>36</v>
      </c>
      <c r="AE82" s="47">
        <v>9</v>
      </c>
      <c r="AF82" s="47"/>
      <c r="AG82" s="47">
        <v>6</v>
      </c>
      <c r="AH82" s="47">
        <f t="shared" si="25"/>
        <v>391</v>
      </c>
      <c r="AI82" s="47">
        <f t="shared" si="26"/>
        <v>192</v>
      </c>
      <c r="AJ82" s="47"/>
      <c r="AK82" s="47"/>
      <c r="AL82" s="47"/>
      <c r="AM82" s="47"/>
      <c r="AN82" s="48"/>
      <c r="AO82" s="154"/>
      <c r="AQ82" s="246" t="s">
        <v>79</v>
      </c>
      <c r="AR82" s="47">
        <v>73</v>
      </c>
      <c r="AS82" s="47">
        <v>67</v>
      </c>
      <c r="AT82" s="47">
        <v>68</v>
      </c>
      <c r="AU82" s="47">
        <v>65</v>
      </c>
      <c r="AV82" s="47">
        <v>60</v>
      </c>
      <c r="AW82" s="47">
        <f t="shared" si="27"/>
        <v>333</v>
      </c>
      <c r="AX82" s="47"/>
      <c r="AY82" s="47"/>
      <c r="AZ82" s="47">
        <v>505</v>
      </c>
      <c r="BA82" s="47">
        <v>41</v>
      </c>
      <c r="BB82" s="47">
        <v>546</v>
      </c>
      <c r="BC82" s="154">
        <v>52</v>
      </c>
      <c r="BE82" s="246" t="s">
        <v>79</v>
      </c>
      <c r="BF82" s="47">
        <v>341</v>
      </c>
      <c r="BG82" s="154">
        <v>108</v>
      </c>
    </row>
    <row r="83" spans="1:59" s="36" customFormat="1" ht="14.25" customHeight="1">
      <c r="A83" s="261" t="s">
        <v>218</v>
      </c>
      <c r="B83" s="129">
        <v>2476</v>
      </c>
      <c r="C83" s="129">
        <v>1252</v>
      </c>
      <c r="D83" s="129">
        <v>1855</v>
      </c>
      <c r="E83" s="129">
        <v>951</v>
      </c>
      <c r="F83" s="129">
        <v>1497</v>
      </c>
      <c r="G83" s="129">
        <v>784</v>
      </c>
      <c r="H83" s="129">
        <v>1090</v>
      </c>
      <c r="I83" s="129">
        <v>612</v>
      </c>
      <c r="J83" s="129">
        <v>794</v>
      </c>
      <c r="K83" s="610"/>
      <c r="L83" s="129">
        <v>428</v>
      </c>
      <c r="M83" s="149">
        <f t="shared" si="23"/>
        <v>7712</v>
      </c>
      <c r="N83" s="149">
        <f t="shared" si="24"/>
        <v>4027</v>
      </c>
      <c r="O83" s="149"/>
      <c r="P83" s="478"/>
      <c r="Q83" s="149"/>
      <c r="R83" s="129"/>
      <c r="S83" s="620"/>
      <c r="T83" s="145"/>
      <c r="V83" s="246" t="s">
        <v>80</v>
      </c>
      <c r="W83" s="47">
        <v>296</v>
      </c>
      <c r="X83" s="47">
        <v>146</v>
      </c>
      <c r="Y83" s="47">
        <v>162</v>
      </c>
      <c r="Z83" s="47">
        <v>68</v>
      </c>
      <c r="AA83" s="47">
        <v>121</v>
      </c>
      <c r="AB83" s="47">
        <v>55</v>
      </c>
      <c r="AC83" s="47">
        <v>33</v>
      </c>
      <c r="AD83" s="47">
        <v>14</v>
      </c>
      <c r="AE83" s="47">
        <v>5</v>
      </c>
      <c r="AF83" s="47"/>
      <c r="AG83" s="47">
        <v>4</v>
      </c>
      <c r="AH83" s="47">
        <f t="shared" si="25"/>
        <v>617</v>
      </c>
      <c r="AI83" s="47">
        <f t="shared" si="26"/>
        <v>287</v>
      </c>
      <c r="AJ83" s="47"/>
      <c r="AK83" s="47"/>
      <c r="AL83" s="47"/>
      <c r="AM83" s="47"/>
      <c r="AN83" s="48"/>
      <c r="AO83" s="154"/>
      <c r="AQ83" s="246" t="s">
        <v>80</v>
      </c>
      <c r="AR83" s="47">
        <v>64</v>
      </c>
      <c r="AS83" s="47">
        <v>63</v>
      </c>
      <c r="AT83" s="47">
        <v>59</v>
      </c>
      <c r="AU83" s="47">
        <v>53</v>
      </c>
      <c r="AV83" s="47">
        <v>49</v>
      </c>
      <c r="AW83" s="47">
        <f t="shared" si="27"/>
        <v>288</v>
      </c>
      <c r="AX83" s="47"/>
      <c r="AY83" s="47"/>
      <c r="AZ83" s="47">
        <v>231</v>
      </c>
      <c r="BA83" s="47">
        <v>30</v>
      </c>
      <c r="BB83" s="47">
        <v>261</v>
      </c>
      <c r="BC83" s="154">
        <v>59</v>
      </c>
      <c r="BE83" s="246" t="s">
        <v>80</v>
      </c>
      <c r="BF83" s="47">
        <v>175</v>
      </c>
      <c r="BG83" s="154">
        <v>22</v>
      </c>
    </row>
    <row r="84" spans="1:59" s="36" customFormat="1" ht="14.25" customHeight="1">
      <c r="A84" s="247" t="s">
        <v>81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72"/>
      <c r="T84" s="153"/>
      <c r="V84" s="247" t="s">
        <v>81</v>
      </c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8"/>
      <c r="AO84" s="154"/>
      <c r="AQ84" s="247" t="s">
        <v>81</v>
      </c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154"/>
      <c r="BE84" s="247" t="s">
        <v>81</v>
      </c>
      <c r="BF84" s="47"/>
      <c r="BG84" s="154"/>
    </row>
    <row r="85" spans="1:59" s="36" customFormat="1" ht="14.25" customHeight="1">
      <c r="A85" s="246" t="s">
        <v>82</v>
      </c>
      <c r="B85" s="47">
        <v>28</v>
      </c>
      <c r="C85" s="47">
        <v>10</v>
      </c>
      <c r="D85" s="47">
        <v>26</v>
      </c>
      <c r="E85" s="47">
        <v>10</v>
      </c>
      <c r="F85" s="47">
        <v>21</v>
      </c>
      <c r="G85" s="47">
        <v>8</v>
      </c>
      <c r="H85" s="47">
        <v>18</v>
      </c>
      <c r="I85" s="47">
        <v>10</v>
      </c>
      <c r="J85" s="47">
        <v>16</v>
      </c>
      <c r="K85" s="47"/>
      <c r="L85" s="47">
        <v>6</v>
      </c>
      <c r="M85" s="47">
        <f t="shared" si="23"/>
        <v>109</v>
      </c>
      <c r="N85" s="47">
        <f t="shared" si="24"/>
        <v>44</v>
      </c>
      <c r="O85" s="47"/>
      <c r="P85" s="47"/>
      <c r="Q85" s="47"/>
      <c r="R85" s="47"/>
      <c r="S85" s="48"/>
      <c r="T85" s="154"/>
      <c r="V85" s="246" t="s">
        <v>82</v>
      </c>
      <c r="W85" s="47">
        <v>6</v>
      </c>
      <c r="X85" s="47">
        <v>2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/>
      <c r="AG85" s="47">
        <v>0</v>
      </c>
      <c r="AH85" s="47">
        <f t="shared" si="25"/>
        <v>6</v>
      </c>
      <c r="AI85" s="47">
        <f t="shared" si="26"/>
        <v>2</v>
      </c>
      <c r="AJ85" s="47"/>
      <c r="AK85" s="47"/>
      <c r="AL85" s="47"/>
      <c r="AM85" s="47"/>
      <c r="AN85" s="48"/>
      <c r="AO85" s="154"/>
      <c r="AQ85" s="246" t="s">
        <v>82</v>
      </c>
      <c r="AR85" s="47">
        <v>1</v>
      </c>
      <c r="AS85" s="47">
        <v>1</v>
      </c>
      <c r="AT85" s="47">
        <v>1</v>
      </c>
      <c r="AU85" s="47">
        <v>1</v>
      </c>
      <c r="AV85" s="47">
        <v>1</v>
      </c>
      <c r="AW85" s="47">
        <f t="shared" si="27"/>
        <v>5</v>
      </c>
      <c r="AX85" s="47"/>
      <c r="AY85" s="47"/>
      <c r="AZ85" s="47">
        <v>0</v>
      </c>
      <c r="BA85" s="47">
        <v>2</v>
      </c>
      <c r="BB85" s="47">
        <v>2</v>
      </c>
      <c r="BC85" s="154">
        <v>1</v>
      </c>
      <c r="BE85" s="246" t="s">
        <v>82</v>
      </c>
      <c r="BF85" s="47">
        <v>2</v>
      </c>
      <c r="BG85" s="154">
        <v>0</v>
      </c>
    </row>
    <row r="86" spans="1:59" s="36" customFormat="1" ht="14.25" customHeight="1">
      <c r="A86" s="246" t="s">
        <v>83</v>
      </c>
      <c r="B86" s="47">
        <v>542</v>
      </c>
      <c r="C86" s="47">
        <v>288</v>
      </c>
      <c r="D86" s="47">
        <v>489</v>
      </c>
      <c r="E86" s="47">
        <v>235</v>
      </c>
      <c r="F86" s="47">
        <v>613</v>
      </c>
      <c r="G86" s="47">
        <v>302</v>
      </c>
      <c r="H86" s="47">
        <v>406</v>
      </c>
      <c r="I86" s="47">
        <v>217</v>
      </c>
      <c r="J86" s="47">
        <v>352</v>
      </c>
      <c r="K86" s="47"/>
      <c r="L86" s="47">
        <v>180</v>
      </c>
      <c r="M86" s="47">
        <f t="shared" si="23"/>
        <v>2402</v>
      </c>
      <c r="N86" s="47">
        <f t="shared" si="24"/>
        <v>1222</v>
      </c>
      <c r="O86" s="47"/>
      <c r="P86" s="47"/>
      <c r="Q86" s="47"/>
      <c r="R86" s="47"/>
      <c r="S86" s="48"/>
      <c r="T86" s="154"/>
      <c r="V86" s="246" t="s">
        <v>83</v>
      </c>
      <c r="W86" s="47">
        <v>51</v>
      </c>
      <c r="X86" s="47">
        <v>20</v>
      </c>
      <c r="Y86" s="47">
        <v>33</v>
      </c>
      <c r="Z86" s="47">
        <v>10</v>
      </c>
      <c r="AA86" s="47">
        <v>81</v>
      </c>
      <c r="AB86" s="47">
        <v>35</v>
      </c>
      <c r="AC86" s="47">
        <v>21</v>
      </c>
      <c r="AD86" s="47">
        <v>12</v>
      </c>
      <c r="AE86" s="47">
        <v>0</v>
      </c>
      <c r="AF86" s="47"/>
      <c r="AG86" s="47">
        <v>0</v>
      </c>
      <c r="AH86" s="47">
        <f t="shared" si="25"/>
        <v>186</v>
      </c>
      <c r="AI86" s="47">
        <f t="shared" si="26"/>
        <v>77</v>
      </c>
      <c r="AJ86" s="47"/>
      <c r="AK86" s="47"/>
      <c r="AL86" s="47"/>
      <c r="AM86" s="47"/>
      <c r="AN86" s="48"/>
      <c r="AO86" s="154"/>
      <c r="AQ86" s="246" t="s">
        <v>83</v>
      </c>
      <c r="AR86" s="47">
        <v>19</v>
      </c>
      <c r="AS86" s="47">
        <v>17</v>
      </c>
      <c r="AT86" s="47">
        <v>22</v>
      </c>
      <c r="AU86" s="47">
        <v>17</v>
      </c>
      <c r="AV86" s="47">
        <v>14</v>
      </c>
      <c r="AW86" s="47">
        <f t="shared" si="27"/>
        <v>89</v>
      </c>
      <c r="AX86" s="47"/>
      <c r="AY86" s="47"/>
      <c r="AZ86" s="47">
        <v>105</v>
      </c>
      <c r="BA86" s="47">
        <v>2</v>
      </c>
      <c r="BB86" s="47">
        <v>107</v>
      </c>
      <c r="BC86" s="154">
        <v>13</v>
      </c>
      <c r="BE86" s="246" t="s">
        <v>83</v>
      </c>
      <c r="BF86" s="47">
        <v>44</v>
      </c>
      <c r="BG86" s="154">
        <v>3</v>
      </c>
    </row>
    <row r="87" spans="1:59" s="36" customFormat="1" ht="14.25" customHeight="1">
      <c r="A87" s="246" t="s">
        <v>84</v>
      </c>
      <c r="B87" s="47">
        <v>54</v>
      </c>
      <c r="C87" s="47">
        <v>28</v>
      </c>
      <c r="D87" s="47">
        <v>47</v>
      </c>
      <c r="E87" s="47">
        <v>29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/>
      <c r="L87" s="47">
        <v>0</v>
      </c>
      <c r="M87" s="47">
        <f t="shared" si="23"/>
        <v>101</v>
      </c>
      <c r="N87" s="47">
        <f t="shared" si="24"/>
        <v>57</v>
      </c>
      <c r="O87" s="47"/>
      <c r="P87" s="47"/>
      <c r="Q87" s="47"/>
      <c r="R87" s="47"/>
      <c r="S87" s="48"/>
      <c r="T87" s="154"/>
      <c r="V87" s="246" t="s">
        <v>84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7">
        <v>0</v>
      </c>
      <c r="AF87" s="47"/>
      <c r="AG87" s="47">
        <v>0</v>
      </c>
      <c r="AH87" s="47"/>
      <c r="AI87" s="47"/>
      <c r="AJ87" s="47"/>
      <c r="AK87" s="47"/>
      <c r="AL87" s="47"/>
      <c r="AM87" s="47"/>
      <c r="AN87" s="48"/>
      <c r="AO87" s="154"/>
      <c r="AQ87" s="246" t="s">
        <v>84</v>
      </c>
      <c r="AR87" s="47">
        <v>1</v>
      </c>
      <c r="AS87" s="47">
        <v>1</v>
      </c>
      <c r="AT87" s="47"/>
      <c r="AU87" s="47"/>
      <c r="AV87" s="47"/>
      <c r="AW87" s="47">
        <f t="shared" si="27"/>
        <v>2</v>
      </c>
      <c r="AX87" s="47"/>
      <c r="AY87" s="47"/>
      <c r="AZ87" s="47">
        <v>4</v>
      </c>
      <c r="BA87" s="47">
        <v>0</v>
      </c>
      <c r="BB87" s="47">
        <v>4</v>
      </c>
      <c r="BC87" s="154">
        <v>1</v>
      </c>
      <c r="BE87" s="246" t="s">
        <v>84</v>
      </c>
      <c r="BF87" s="47">
        <v>2</v>
      </c>
      <c r="BG87" s="154">
        <v>0</v>
      </c>
    </row>
    <row r="88" spans="1:59" s="36" customFormat="1" ht="14.25" customHeight="1">
      <c r="A88" s="246" t="s">
        <v>85</v>
      </c>
      <c r="B88" s="47">
        <v>375</v>
      </c>
      <c r="C88" s="47">
        <v>193</v>
      </c>
      <c r="D88" s="47">
        <v>342</v>
      </c>
      <c r="E88" s="47">
        <v>176</v>
      </c>
      <c r="F88" s="47">
        <v>474</v>
      </c>
      <c r="G88" s="47">
        <v>242</v>
      </c>
      <c r="H88" s="47">
        <v>341</v>
      </c>
      <c r="I88" s="47">
        <v>179</v>
      </c>
      <c r="J88" s="47">
        <v>181</v>
      </c>
      <c r="K88" s="47"/>
      <c r="L88" s="47">
        <v>99</v>
      </c>
      <c r="M88" s="47">
        <f t="shared" si="23"/>
        <v>1713</v>
      </c>
      <c r="N88" s="47">
        <f t="shared" si="24"/>
        <v>889</v>
      </c>
      <c r="O88" s="47"/>
      <c r="P88" s="47"/>
      <c r="Q88" s="47"/>
      <c r="R88" s="47"/>
      <c r="S88" s="48"/>
      <c r="T88" s="154"/>
      <c r="V88" s="246" t="s">
        <v>85</v>
      </c>
      <c r="W88" s="47">
        <v>29</v>
      </c>
      <c r="X88" s="47">
        <v>15</v>
      </c>
      <c r="Y88" s="47">
        <v>21</v>
      </c>
      <c r="Z88" s="47">
        <v>10</v>
      </c>
      <c r="AA88" s="47">
        <v>18</v>
      </c>
      <c r="AB88" s="47">
        <v>12</v>
      </c>
      <c r="AC88" s="47">
        <v>15</v>
      </c>
      <c r="AD88" s="47">
        <v>7</v>
      </c>
      <c r="AE88" s="47">
        <v>0</v>
      </c>
      <c r="AF88" s="47"/>
      <c r="AG88" s="47">
        <v>0</v>
      </c>
      <c r="AH88" s="47">
        <f t="shared" si="25"/>
        <v>83</v>
      </c>
      <c r="AI88" s="47">
        <f t="shared" si="26"/>
        <v>44</v>
      </c>
      <c r="AJ88" s="47"/>
      <c r="AK88" s="47"/>
      <c r="AL88" s="47"/>
      <c r="AM88" s="47"/>
      <c r="AN88" s="48"/>
      <c r="AO88" s="154"/>
      <c r="AQ88" s="246" t="s">
        <v>85</v>
      </c>
      <c r="AR88" s="47">
        <v>8</v>
      </c>
      <c r="AS88" s="47">
        <v>7</v>
      </c>
      <c r="AT88" s="47">
        <v>11</v>
      </c>
      <c r="AU88" s="47">
        <v>7</v>
      </c>
      <c r="AV88" s="47">
        <v>5</v>
      </c>
      <c r="AW88" s="47">
        <f t="shared" si="27"/>
        <v>38</v>
      </c>
      <c r="AX88" s="47"/>
      <c r="AY88" s="47"/>
      <c r="AZ88" s="47">
        <v>44</v>
      </c>
      <c r="BA88" s="47">
        <v>9</v>
      </c>
      <c r="BB88" s="47">
        <v>53</v>
      </c>
      <c r="BC88" s="154">
        <v>5</v>
      </c>
      <c r="BE88" s="246" t="s">
        <v>85</v>
      </c>
      <c r="BF88" s="47">
        <v>32</v>
      </c>
      <c r="BG88" s="154">
        <v>3</v>
      </c>
    </row>
    <row r="89" spans="1:59" s="36" customFormat="1" ht="14.25" customHeight="1">
      <c r="A89" s="246" t="s">
        <v>86</v>
      </c>
      <c r="B89" s="47">
        <v>38</v>
      </c>
      <c r="C89" s="47">
        <v>18</v>
      </c>
      <c r="D89" s="47">
        <v>29</v>
      </c>
      <c r="E89" s="47">
        <v>12</v>
      </c>
      <c r="F89" s="47">
        <v>39</v>
      </c>
      <c r="G89" s="47">
        <v>19</v>
      </c>
      <c r="H89" s="47">
        <v>0</v>
      </c>
      <c r="I89" s="47">
        <v>0</v>
      </c>
      <c r="J89" s="47">
        <v>0</v>
      </c>
      <c r="K89" s="47"/>
      <c r="L89" s="47">
        <v>0</v>
      </c>
      <c r="M89" s="47">
        <f t="shared" si="23"/>
        <v>106</v>
      </c>
      <c r="N89" s="47">
        <f t="shared" si="24"/>
        <v>49</v>
      </c>
      <c r="O89" s="47"/>
      <c r="P89" s="47"/>
      <c r="Q89" s="47"/>
      <c r="R89" s="47"/>
      <c r="S89" s="48"/>
      <c r="T89" s="154"/>
      <c r="V89" s="246" t="s">
        <v>86</v>
      </c>
      <c r="W89" s="47">
        <v>6</v>
      </c>
      <c r="X89" s="47">
        <v>1</v>
      </c>
      <c r="Y89" s="47">
        <v>3</v>
      </c>
      <c r="Z89" s="47">
        <v>1</v>
      </c>
      <c r="AA89" s="47">
        <v>0</v>
      </c>
      <c r="AB89" s="47">
        <v>0</v>
      </c>
      <c r="AC89" s="47">
        <v>0</v>
      </c>
      <c r="AD89" s="47">
        <v>0</v>
      </c>
      <c r="AE89" s="47">
        <v>0</v>
      </c>
      <c r="AF89" s="47"/>
      <c r="AG89" s="47">
        <v>0</v>
      </c>
      <c r="AH89" s="47">
        <f t="shared" si="25"/>
        <v>9</v>
      </c>
      <c r="AI89" s="47">
        <f t="shared" si="26"/>
        <v>2</v>
      </c>
      <c r="AJ89" s="47"/>
      <c r="AK89" s="47"/>
      <c r="AL89" s="47"/>
      <c r="AM89" s="47"/>
      <c r="AN89" s="48"/>
      <c r="AO89" s="154"/>
      <c r="AQ89" s="246" t="s">
        <v>86</v>
      </c>
      <c r="AR89" s="47">
        <v>1</v>
      </c>
      <c r="AS89" s="47">
        <v>1</v>
      </c>
      <c r="AT89" s="47">
        <v>1</v>
      </c>
      <c r="AU89" s="47"/>
      <c r="AV89" s="47"/>
      <c r="AW89" s="47">
        <f t="shared" si="27"/>
        <v>3</v>
      </c>
      <c r="AX89" s="47"/>
      <c r="AY89" s="47"/>
      <c r="AZ89" s="47">
        <v>7</v>
      </c>
      <c r="BA89" s="47">
        <v>0</v>
      </c>
      <c r="BB89" s="47">
        <v>7</v>
      </c>
      <c r="BC89" s="154">
        <v>1</v>
      </c>
      <c r="BE89" s="246" t="s">
        <v>86</v>
      </c>
      <c r="BF89" s="47">
        <v>1</v>
      </c>
      <c r="BG89" s="154">
        <v>0</v>
      </c>
    </row>
    <row r="90" spans="1:59" s="36" customFormat="1" ht="14.25" customHeight="1">
      <c r="A90" s="247" t="s">
        <v>25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8"/>
      <c r="T90" s="154"/>
      <c r="V90" s="247" t="s">
        <v>25</v>
      </c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8"/>
      <c r="AO90" s="154"/>
      <c r="AQ90" s="247" t="s">
        <v>25</v>
      </c>
      <c r="AR90" s="49"/>
      <c r="AS90" s="49"/>
      <c r="AT90" s="49"/>
      <c r="AU90" s="49"/>
      <c r="AV90" s="49"/>
      <c r="AW90" s="47"/>
      <c r="AX90" s="47"/>
      <c r="AY90" s="47"/>
      <c r="AZ90" s="47"/>
      <c r="BA90" s="47"/>
      <c r="BB90" s="47"/>
      <c r="BC90" s="154"/>
      <c r="BE90" s="247" t="s">
        <v>25</v>
      </c>
      <c r="BF90" s="47"/>
      <c r="BG90" s="154"/>
    </row>
    <row r="91" spans="1:59" s="36" customFormat="1" ht="14.25" customHeight="1">
      <c r="A91" s="246" t="s">
        <v>88</v>
      </c>
      <c r="B91" s="47">
        <v>333</v>
      </c>
      <c r="C91" s="47">
        <v>167</v>
      </c>
      <c r="D91" s="47">
        <v>284</v>
      </c>
      <c r="E91" s="47">
        <v>150</v>
      </c>
      <c r="F91" s="47">
        <v>305</v>
      </c>
      <c r="G91" s="47">
        <v>138</v>
      </c>
      <c r="H91" s="47">
        <v>212</v>
      </c>
      <c r="I91" s="47">
        <v>96</v>
      </c>
      <c r="J91" s="47">
        <v>185</v>
      </c>
      <c r="K91" s="47"/>
      <c r="L91" s="47">
        <v>86</v>
      </c>
      <c r="M91" s="47">
        <f t="shared" si="23"/>
        <v>1319</v>
      </c>
      <c r="N91" s="47">
        <f t="shared" si="24"/>
        <v>637</v>
      </c>
      <c r="O91" s="47"/>
      <c r="P91" s="47"/>
      <c r="Q91" s="47"/>
      <c r="R91" s="47"/>
      <c r="S91" s="48"/>
      <c r="T91" s="154"/>
      <c r="V91" s="246" t="s">
        <v>88</v>
      </c>
      <c r="W91" s="47">
        <v>13</v>
      </c>
      <c r="X91" s="47">
        <v>8</v>
      </c>
      <c r="Y91" s="47">
        <v>20</v>
      </c>
      <c r="Z91" s="47">
        <v>6</v>
      </c>
      <c r="AA91" s="47">
        <v>13</v>
      </c>
      <c r="AB91" s="47">
        <v>8</v>
      </c>
      <c r="AC91" s="47">
        <v>11</v>
      </c>
      <c r="AD91" s="47">
        <v>5</v>
      </c>
      <c r="AE91" s="47">
        <v>2</v>
      </c>
      <c r="AF91" s="47"/>
      <c r="AG91" s="47">
        <v>1</v>
      </c>
      <c r="AH91" s="47">
        <f t="shared" si="25"/>
        <v>59</v>
      </c>
      <c r="AI91" s="47">
        <f t="shared" si="26"/>
        <v>28</v>
      </c>
      <c r="AJ91" s="47"/>
      <c r="AK91" s="47"/>
      <c r="AL91" s="47"/>
      <c r="AM91" s="47"/>
      <c r="AN91" s="48"/>
      <c r="AO91" s="154"/>
      <c r="AQ91" s="250" t="s">
        <v>88</v>
      </c>
      <c r="AR91" s="129">
        <v>8</v>
      </c>
      <c r="AS91" s="129">
        <v>8</v>
      </c>
      <c r="AT91" s="129">
        <v>10</v>
      </c>
      <c r="AU91" s="129">
        <v>7</v>
      </c>
      <c r="AV91" s="129">
        <v>7</v>
      </c>
      <c r="AW91" s="46">
        <f t="shared" si="27"/>
        <v>40</v>
      </c>
      <c r="AX91" s="46"/>
      <c r="AY91" s="46"/>
      <c r="AZ91" s="47">
        <v>48</v>
      </c>
      <c r="BA91" s="47">
        <v>3</v>
      </c>
      <c r="BB91" s="47">
        <v>51</v>
      </c>
      <c r="BC91" s="154">
        <v>8</v>
      </c>
      <c r="BE91" s="246" t="s">
        <v>88</v>
      </c>
      <c r="BF91" s="47">
        <v>25</v>
      </c>
      <c r="BG91" s="154">
        <v>7</v>
      </c>
    </row>
    <row r="92" spans="1:59" s="36" customFormat="1" ht="14.25" customHeight="1">
      <c r="A92" s="246" t="s">
        <v>89</v>
      </c>
      <c r="B92" s="47">
        <v>346</v>
      </c>
      <c r="C92" s="47">
        <v>156</v>
      </c>
      <c r="D92" s="47">
        <v>235</v>
      </c>
      <c r="E92" s="47">
        <v>122</v>
      </c>
      <c r="F92" s="47">
        <v>191</v>
      </c>
      <c r="G92" s="47">
        <v>108</v>
      </c>
      <c r="H92" s="47">
        <v>216</v>
      </c>
      <c r="I92" s="47">
        <v>123</v>
      </c>
      <c r="J92" s="47">
        <v>217</v>
      </c>
      <c r="K92" s="47"/>
      <c r="L92" s="47">
        <v>98</v>
      </c>
      <c r="M92" s="47">
        <f t="shared" si="23"/>
        <v>1205</v>
      </c>
      <c r="N92" s="47">
        <f t="shared" si="24"/>
        <v>607</v>
      </c>
      <c r="O92" s="47"/>
      <c r="P92" s="47"/>
      <c r="Q92" s="47"/>
      <c r="R92" s="47"/>
      <c r="S92" s="48"/>
      <c r="T92" s="154"/>
      <c r="V92" s="246" t="s">
        <v>89</v>
      </c>
      <c r="W92" s="47">
        <v>50</v>
      </c>
      <c r="X92" s="47">
        <v>17</v>
      </c>
      <c r="Y92" s="47">
        <v>35</v>
      </c>
      <c r="Z92" s="47">
        <v>13</v>
      </c>
      <c r="AA92" s="47">
        <v>24</v>
      </c>
      <c r="AB92" s="47">
        <v>10</v>
      </c>
      <c r="AC92" s="47">
        <v>18</v>
      </c>
      <c r="AD92" s="47">
        <v>10</v>
      </c>
      <c r="AE92" s="47">
        <v>25</v>
      </c>
      <c r="AF92" s="47"/>
      <c r="AG92" s="47">
        <v>9</v>
      </c>
      <c r="AH92" s="47">
        <f t="shared" si="25"/>
        <v>152</v>
      </c>
      <c r="AI92" s="47">
        <f t="shared" si="26"/>
        <v>59</v>
      </c>
      <c r="AJ92" s="47"/>
      <c r="AK92" s="47"/>
      <c r="AL92" s="47"/>
      <c r="AM92" s="47"/>
      <c r="AN92" s="48"/>
      <c r="AO92" s="154"/>
      <c r="AQ92" s="250" t="s">
        <v>89</v>
      </c>
      <c r="AR92" s="120">
        <v>8</v>
      </c>
      <c r="AS92" s="120">
        <v>5</v>
      </c>
      <c r="AT92" s="120">
        <v>5</v>
      </c>
      <c r="AU92" s="120">
        <v>5</v>
      </c>
      <c r="AV92" s="120">
        <v>5</v>
      </c>
      <c r="AW92" s="46">
        <f t="shared" si="27"/>
        <v>28</v>
      </c>
      <c r="AX92" s="46"/>
      <c r="AY92" s="46"/>
      <c r="AZ92" s="47">
        <v>32</v>
      </c>
      <c r="BA92" s="47">
        <v>3</v>
      </c>
      <c r="BB92" s="47">
        <v>35</v>
      </c>
      <c r="BC92" s="154">
        <v>5</v>
      </c>
      <c r="BE92" s="246" t="s">
        <v>89</v>
      </c>
      <c r="BF92" s="47">
        <v>27</v>
      </c>
      <c r="BG92" s="154">
        <v>3</v>
      </c>
    </row>
    <row r="93" spans="1:59" s="36" customFormat="1" ht="14.25" customHeight="1">
      <c r="A93" s="246" t="s">
        <v>90</v>
      </c>
      <c r="B93" s="47">
        <v>30</v>
      </c>
      <c r="C93" s="47">
        <v>14</v>
      </c>
      <c r="D93" s="47">
        <v>12</v>
      </c>
      <c r="E93" s="47">
        <v>5</v>
      </c>
      <c r="F93" s="47">
        <v>16</v>
      </c>
      <c r="G93" s="47">
        <v>8</v>
      </c>
      <c r="H93" s="47">
        <v>10</v>
      </c>
      <c r="I93" s="47">
        <v>6</v>
      </c>
      <c r="J93" s="47">
        <v>14</v>
      </c>
      <c r="K93" s="47"/>
      <c r="L93" s="47">
        <v>6</v>
      </c>
      <c r="M93" s="47">
        <f t="shared" si="23"/>
        <v>82</v>
      </c>
      <c r="N93" s="47">
        <f t="shared" si="24"/>
        <v>39</v>
      </c>
      <c r="O93" s="47"/>
      <c r="P93" s="47"/>
      <c r="Q93" s="47"/>
      <c r="R93" s="47"/>
      <c r="S93" s="48"/>
      <c r="T93" s="154"/>
      <c r="V93" s="246" t="s">
        <v>90</v>
      </c>
      <c r="W93" s="47">
        <v>4</v>
      </c>
      <c r="X93" s="47">
        <v>1</v>
      </c>
      <c r="Y93" s="47">
        <v>3</v>
      </c>
      <c r="Z93" s="47">
        <v>1</v>
      </c>
      <c r="AA93" s="47">
        <v>3</v>
      </c>
      <c r="AB93" s="47">
        <v>1</v>
      </c>
      <c r="AC93" s="47">
        <v>0</v>
      </c>
      <c r="AD93" s="47">
        <v>0</v>
      </c>
      <c r="AE93" s="47">
        <v>0</v>
      </c>
      <c r="AF93" s="47"/>
      <c r="AG93" s="47">
        <v>0</v>
      </c>
      <c r="AH93" s="47">
        <f t="shared" si="25"/>
        <v>10</v>
      </c>
      <c r="AI93" s="47">
        <f t="shared" si="26"/>
        <v>3</v>
      </c>
      <c r="AJ93" s="47"/>
      <c r="AK93" s="47"/>
      <c r="AL93" s="47"/>
      <c r="AM93" s="47"/>
      <c r="AN93" s="48"/>
      <c r="AO93" s="154"/>
      <c r="AQ93" s="246" t="s">
        <v>90</v>
      </c>
      <c r="AR93" s="50">
        <v>2</v>
      </c>
      <c r="AS93" s="50">
        <v>1</v>
      </c>
      <c r="AT93" s="50">
        <v>1</v>
      </c>
      <c r="AU93" s="50">
        <v>1</v>
      </c>
      <c r="AV93" s="50">
        <v>1</v>
      </c>
      <c r="AW93" s="47">
        <f t="shared" si="27"/>
        <v>6</v>
      </c>
      <c r="AX93" s="47"/>
      <c r="AY93" s="47"/>
      <c r="AZ93" s="47">
        <v>7</v>
      </c>
      <c r="BA93" s="47">
        <v>2</v>
      </c>
      <c r="BB93" s="47">
        <v>9</v>
      </c>
      <c r="BC93" s="154">
        <v>2</v>
      </c>
      <c r="BE93" s="246" t="s">
        <v>90</v>
      </c>
      <c r="BF93" s="47">
        <v>4</v>
      </c>
      <c r="BG93" s="154">
        <v>1</v>
      </c>
    </row>
    <row r="94" spans="1:59" s="36" customFormat="1" ht="14.25" customHeight="1">
      <c r="A94" s="246" t="s">
        <v>91</v>
      </c>
      <c r="B94" s="47">
        <v>4626</v>
      </c>
      <c r="C94" s="47">
        <v>2305</v>
      </c>
      <c r="D94" s="47">
        <v>4232</v>
      </c>
      <c r="E94" s="47">
        <v>2062</v>
      </c>
      <c r="F94" s="47">
        <v>3873</v>
      </c>
      <c r="G94" s="47">
        <v>1952</v>
      </c>
      <c r="H94" s="47">
        <v>3460</v>
      </c>
      <c r="I94" s="47">
        <v>1800</v>
      </c>
      <c r="J94" s="47">
        <v>2911</v>
      </c>
      <c r="K94" s="47"/>
      <c r="L94" s="47">
        <v>1462</v>
      </c>
      <c r="M94" s="47">
        <f t="shared" si="23"/>
        <v>19102</v>
      </c>
      <c r="N94" s="47">
        <f t="shared" si="24"/>
        <v>9581</v>
      </c>
      <c r="O94" s="47"/>
      <c r="P94" s="47"/>
      <c r="Q94" s="47"/>
      <c r="R94" s="47"/>
      <c r="S94" s="48"/>
      <c r="T94" s="154"/>
      <c r="V94" s="246" t="s">
        <v>91</v>
      </c>
      <c r="W94" s="47">
        <v>164</v>
      </c>
      <c r="X94" s="47">
        <v>62</v>
      </c>
      <c r="Y94" s="47">
        <v>188</v>
      </c>
      <c r="Z94" s="47">
        <v>76</v>
      </c>
      <c r="AA94" s="47">
        <v>208</v>
      </c>
      <c r="AB94" s="47">
        <v>86</v>
      </c>
      <c r="AC94" s="47">
        <v>166</v>
      </c>
      <c r="AD94" s="47">
        <v>78</v>
      </c>
      <c r="AE94" s="47">
        <v>94</v>
      </c>
      <c r="AF94" s="47"/>
      <c r="AG94" s="47">
        <v>43</v>
      </c>
      <c r="AH94" s="47">
        <f t="shared" si="25"/>
        <v>820</v>
      </c>
      <c r="AI94" s="47">
        <f t="shared" si="26"/>
        <v>345</v>
      </c>
      <c r="AJ94" s="47"/>
      <c r="AK94" s="47"/>
      <c r="AL94" s="47"/>
      <c r="AM94" s="47"/>
      <c r="AN94" s="48"/>
      <c r="AO94" s="154"/>
      <c r="AQ94" s="250" t="s">
        <v>91</v>
      </c>
      <c r="AR94" s="129">
        <v>117</v>
      </c>
      <c r="AS94" s="129">
        <v>117</v>
      </c>
      <c r="AT94" s="129">
        <v>106</v>
      </c>
      <c r="AU94" s="129">
        <v>102</v>
      </c>
      <c r="AV94" s="129">
        <v>95</v>
      </c>
      <c r="AW94" s="46">
        <f t="shared" si="27"/>
        <v>537</v>
      </c>
      <c r="AX94" s="46"/>
      <c r="AY94" s="46"/>
      <c r="AZ94" s="47">
        <v>870</v>
      </c>
      <c r="BA94" s="47">
        <v>30</v>
      </c>
      <c r="BB94" s="47">
        <v>900</v>
      </c>
      <c r="BC94" s="154">
        <v>105</v>
      </c>
      <c r="BE94" s="246" t="s">
        <v>91</v>
      </c>
      <c r="BF94" s="47">
        <v>450</v>
      </c>
      <c r="BG94" s="154">
        <v>112</v>
      </c>
    </row>
    <row r="95" spans="1:59" s="36" customFormat="1" ht="14.25" customHeight="1">
      <c r="A95" s="246" t="s">
        <v>92</v>
      </c>
      <c r="B95" s="47">
        <v>394</v>
      </c>
      <c r="C95" s="47">
        <v>197</v>
      </c>
      <c r="D95" s="47">
        <v>333</v>
      </c>
      <c r="E95" s="47">
        <v>175</v>
      </c>
      <c r="F95" s="47">
        <v>301</v>
      </c>
      <c r="G95" s="47">
        <v>149</v>
      </c>
      <c r="H95" s="47">
        <v>251</v>
      </c>
      <c r="I95" s="47">
        <v>142</v>
      </c>
      <c r="J95" s="47">
        <v>217</v>
      </c>
      <c r="K95" s="47"/>
      <c r="L95" s="47">
        <v>130</v>
      </c>
      <c r="M95" s="47">
        <f t="shared" si="23"/>
        <v>1496</v>
      </c>
      <c r="N95" s="47">
        <f t="shared" si="24"/>
        <v>793</v>
      </c>
      <c r="O95" s="47"/>
      <c r="P95" s="47"/>
      <c r="Q95" s="47"/>
      <c r="R95" s="47"/>
      <c r="S95" s="48"/>
      <c r="T95" s="154"/>
      <c r="V95" s="246" t="s">
        <v>92</v>
      </c>
      <c r="W95" s="47">
        <v>0</v>
      </c>
      <c r="X95" s="47">
        <v>0</v>
      </c>
      <c r="Y95" s="47">
        <v>15</v>
      </c>
      <c r="Z95" s="47">
        <v>9</v>
      </c>
      <c r="AA95" s="47">
        <v>28</v>
      </c>
      <c r="AB95" s="47">
        <v>8</v>
      </c>
      <c r="AC95" s="47">
        <v>1</v>
      </c>
      <c r="AD95" s="47">
        <v>0</v>
      </c>
      <c r="AE95" s="47">
        <v>2</v>
      </c>
      <c r="AF95" s="47"/>
      <c r="AG95" s="47">
        <v>1</v>
      </c>
      <c r="AH95" s="47">
        <f t="shared" si="25"/>
        <v>46</v>
      </c>
      <c r="AI95" s="47">
        <f t="shared" si="26"/>
        <v>18</v>
      </c>
      <c r="AJ95" s="47"/>
      <c r="AK95" s="47"/>
      <c r="AL95" s="47"/>
      <c r="AM95" s="47"/>
      <c r="AN95" s="48"/>
      <c r="AO95" s="154"/>
      <c r="AQ95" s="250" t="s">
        <v>92</v>
      </c>
      <c r="AR95" s="129">
        <v>16</v>
      </c>
      <c r="AS95" s="129">
        <v>15</v>
      </c>
      <c r="AT95" s="129">
        <v>14</v>
      </c>
      <c r="AU95" s="129">
        <v>15</v>
      </c>
      <c r="AV95" s="129">
        <v>13</v>
      </c>
      <c r="AW95" s="46">
        <f t="shared" si="27"/>
        <v>73</v>
      </c>
      <c r="AX95" s="46"/>
      <c r="AY95" s="46"/>
      <c r="AZ95" s="47">
        <v>74</v>
      </c>
      <c r="BA95" s="47">
        <v>0</v>
      </c>
      <c r="BB95" s="47">
        <v>74</v>
      </c>
      <c r="BC95" s="154">
        <v>16</v>
      </c>
      <c r="BE95" s="246" t="s">
        <v>92</v>
      </c>
      <c r="BF95" s="47">
        <v>42</v>
      </c>
      <c r="BG95" s="154">
        <v>12</v>
      </c>
    </row>
    <row r="96" spans="1:59" s="36" customFormat="1" ht="14.25" customHeight="1">
      <c r="A96" s="246" t="s">
        <v>93</v>
      </c>
      <c r="B96" s="47">
        <v>209</v>
      </c>
      <c r="C96" s="47">
        <v>108</v>
      </c>
      <c r="D96" s="47">
        <v>170</v>
      </c>
      <c r="E96" s="47">
        <v>84</v>
      </c>
      <c r="F96" s="47">
        <v>180</v>
      </c>
      <c r="G96" s="47">
        <v>94</v>
      </c>
      <c r="H96" s="47">
        <v>139</v>
      </c>
      <c r="I96" s="47">
        <v>67</v>
      </c>
      <c r="J96" s="47">
        <v>158</v>
      </c>
      <c r="K96" s="47"/>
      <c r="L96" s="47">
        <v>82</v>
      </c>
      <c r="M96" s="47">
        <f t="shared" si="23"/>
        <v>856</v>
      </c>
      <c r="N96" s="47">
        <f t="shared" si="24"/>
        <v>435</v>
      </c>
      <c r="O96" s="31">
        <v>27</v>
      </c>
      <c r="P96" s="31"/>
      <c r="Q96" s="31">
        <v>15</v>
      </c>
      <c r="R96" s="31">
        <v>16</v>
      </c>
      <c r="S96" s="583"/>
      <c r="T96" s="378">
        <v>7</v>
      </c>
      <c r="V96" s="246" t="s">
        <v>93</v>
      </c>
      <c r="W96" s="47">
        <v>28</v>
      </c>
      <c r="X96" s="47">
        <v>15</v>
      </c>
      <c r="Y96" s="47">
        <v>22</v>
      </c>
      <c r="Z96" s="47">
        <v>13</v>
      </c>
      <c r="AA96" s="47">
        <v>12</v>
      </c>
      <c r="AB96" s="47">
        <v>5</v>
      </c>
      <c r="AC96" s="47">
        <v>9</v>
      </c>
      <c r="AD96" s="47">
        <v>3</v>
      </c>
      <c r="AE96" s="47">
        <v>0</v>
      </c>
      <c r="AF96" s="47"/>
      <c r="AG96" s="47">
        <v>0</v>
      </c>
      <c r="AH96" s="47">
        <f t="shared" si="25"/>
        <v>71</v>
      </c>
      <c r="AI96" s="47">
        <f t="shared" si="26"/>
        <v>36</v>
      </c>
      <c r="AJ96" s="47"/>
      <c r="AK96" s="47"/>
      <c r="AL96" s="47"/>
      <c r="AM96" s="47"/>
      <c r="AN96" s="48"/>
      <c r="AO96" s="154"/>
      <c r="AQ96" s="250" t="s">
        <v>93</v>
      </c>
      <c r="AR96" s="129">
        <v>6</v>
      </c>
      <c r="AS96" s="129">
        <v>5</v>
      </c>
      <c r="AT96" s="129">
        <v>5</v>
      </c>
      <c r="AU96" s="129">
        <v>5</v>
      </c>
      <c r="AV96" s="129">
        <v>5</v>
      </c>
      <c r="AW96" s="46">
        <f>SUM(AR96:AV96)</f>
        <v>26</v>
      </c>
      <c r="AX96" s="46">
        <v>1</v>
      </c>
      <c r="AY96" s="46">
        <v>1</v>
      </c>
      <c r="AZ96" s="47">
        <v>34</v>
      </c>
      <c r="BA96" s="47">
        <v>2</v>
      </c>
      <c r="BB96" s="47">
        <v>36</v>
      </c>
      <c r="BC96" s="154">
        <v>6</v>
      </c>
      <c r="BE96" s="246" t="s">
        <v>93</v>
      </c>
      <c r="BF96" s="47">
        <v>29</v>
      </c>
      <c r="BG96" s="154">
        <v>1</v>
      </c>
    </row>
    <row r="97" spans="1:59" s="36" customFormat="1" ht="14.25" customHeight="1">
      <c r="A97" s="247" t="s">
        <v>26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8"/>
      <c r="T97" s="154"/>
      <c r="V97" s="247" t="s">
        <v>26</v>
      </c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8"/>
      <c r="AO97" s="154"/>
      <c r="AQ97" s="247" t="s">
        <v>26</v>
      </c>
      <c r="AR97" s="50"/>
      <c r="AS97" s="50"/>
      <c r="AT97" s="50"/>
      <c r="AU97" s="50"/>
      <c r="AV97" s="50"/>
      <c r="AW97" s="47">
        <f t="shared" si="27"/>
        <v>0</v>
      </c>
      <c r="AX97" s="47"/>
      <c r="AY97" s="47"/>
      <c r="AZ97" s="47"/>
      <c r="BA97" s="47"/>
      <c r="BB97" s="47"/>
      <c r="BC97" s="154"/>
      <c r="BE97" s="247" t="s">
        <v>26</v>
      </c>
      <c r="BF97" s="47"/>
      <c r="BG97" s="154"/>
    </row>
    <row r="98" spans="1:59" s="36" customFormat="1" ht="14.25" customHeight="1">
      <c r="A98" s="246" t="s">
        <v>95</v>
      </c>
      <c r="B98" s="47">
        <v>765</v>
      </c>
      <c r="C98" s="47">
        <v>351</v>
      </c>
      <c r="D98" s="47">
        <v>632</v>
      </c>
      <c r="E98" s="47">
        <v>319</v>
      </c>
      <c r="F98" s="47">
        <v>568</v>
      </c>
      <c r="G98" s="47">
        <v>282</v>
      </c>
      <c r="H98" s="47">
        <v>532</v>
      </c>
      <c r="I98" s="47">
        <v>269</v>
      </c>
      <c r="J98" s="47">
        <v>414</v>
      </c>
      <c r="K98" s="47"/>
      <c r="L98" s="47">
        <v>214</v>
      </c>
      <c r="M98" s="47">
        <f t="shared" si="23"/>
        <v>2911</v>
      </c>
      <c r="N98" s="47">
        <f t="shared" si="24"/>
        <v>1435</v>
      </c>
      <c r="O98" s="47"/>
      <c r="P98" s="47"/>
      <c r="Q98" s="47"/>
      <c r="R98" s="47"/>
      <c r="S98" s="48"/>
      <c r="T98" s="154"/>
      <c r="V98" s="246" t="s">
        <v>95</v>
      </c>
      <c r="W98" s="47">
        <v>59</v>
      </c>
      <c r="X98" s="47">
        <v>26</v>
      </c>
      <c r="Y98" s="47">
        <v>70</v>
      </c>
      <c r="Z98" s="47">
        <v>32</v>
      </c>
      <c r="AA98" s="47">
        <v>77</v>
      </c>
      <c r="AB98" s="47">
        <v>35</v>
      </c>
      <c r="AC98" s="47">
        <v>57</v>
      </c>
      <c r="AD98" s="47">
        <v>30</v>
      </c>
      <c r="AE98" s="47">
        <v>22</v>
      </c>
      <c r="AF98" s="47"/>
      <c r="AG98" s="47">
        <v>13</v>
      </c>
      <c r="AH98" s="47">
        <f t="shared" si="25"/>
        <v>285</v>
      </c>
      <c r="AI98" s="47">
        <f t="shared" si="26"/>
        <v>136</v>
      </c>
      <c r="AJ98" s="47"/>
      <c r="AK98" s="47"/>
      <c r="AL98" s="47"/>
      <c r="AM98" s="47"/>
      <c r="AN98" s="48"/>
      <c r="AO98" s="154"/>
      <c r="AQ98" s="250" t="s">
        <v>95</v>
      </c>
      <c r="AR98" s="77">
        <v>17</v>
      </c>
      <c r="AS98" s="77">
        <v>17</v>
      </c>
      <c r="AT98" s="77">
        <v>14</v>
      </c>
      <c r="AU98" s="77">
        <v>12</v>
      </c>
      <c r="AV98" s="77">
        <v>12</v>
      </c>
      <c r="AW98" s="46">
        <f t="shared" si="27"/>
        <v>72</v>
      </c>
      <c r="AX98" s="46"/>
      <c r="AY98" s="46"/>
      <c r="AZ98" s="47">
        <v>75</v>
      </c>
      <c r="BA98" s="47">
        <v>14</v>
      </c>
      <c r="BB98" s="47">
        <v>89</v>
      </c>
      <c r="BC98" s="154">
        <v>18</v>
      </c>
      <c r="BE98" s="246" t="s">
        <v>95</v>
      </c>
      <c r="BF98" s="47">
        <v>58</v>
      </c>
      <c r="BG98" s="154">
        <v>12</v>
      </c>
    </row>
    <row r="99" spans="1:59" s="36" customFormat="1" ht="14.25" customHeight="1" thickBot="1">
      <c r="A99" s="248" t="s">
        <v>96</v>
      </c>
      <c r="B99" s="146">
        <v>328</v>
      </c>
      <c r="C99" s="146">
        <v>155</v>
      </c>
      <c r="D99" s="146">
        <v>334</v>
      </c>
      <c r="E99" s="146">
        <v>152</v>
      </c>
      <c r="F99" s="146">
        <v>289</v>
      </c>
      <c r="G99" s="146">
        <v>154</v>
      </c>
      <c r="H99" s="146">
        <v>278</v>
      </c>
      <c r="I99" s="146">
        <v>132</v>
      </c>
      <c r="J99" s="146">
        <v>191</v>
      </c>
      <c r="K99" s="146"/>
      <c r="L99" s="146">
        <v>88</v>
      </c>
      <c r="M99" s="146">
        <f t="shared" si="23"/>
        <v>1420</v>
      </c>
      <c r="N99" s="146">
        <f t="shared" si="24"/>
        <v>681</v>
      </c>
      <c r="O99" s="146"/>
      <c r="P99" s="146"/>
      <c r="Q99" s="146"/>
      <c r="R99" s="146"/>
      <c r="S99" s="391"/>
      <c r="T99" s="155"/>
      <c r="V99" s="248" t="s">
        <v>96</v>
      </c>
      <c r="W99" s="146">
        <v>68</v>
      </c>
      <c r="X99" s="146">
        <v>32</v>
      </c>
      <c r="Y99" s="146">
        <v>75</v>
      </c>
      <c r="Z99" s="146">
        <v>30</v>
      </c>
      <c r="AA99" s="146">
        <v>62</v>
      </c>
      <c r="AB99" s="146">
        <v>30</v>
      </c>
      <c r="AC99" s="146">
        <v>42</v>
      </c>
      <c r="AD99" s="146">
        <v>17</v>
      </c>
      <c r="AE99" s="146">
        <v>0</v>
      </c>
      <c r="AF99" s="146"/>
      <c r="AG99" s="146">
        <v>0</v>
      </c>
      <c r="AH99" s="146">
        <f t="shared" si="25"/>
        <v>247</v>
      </c>
      <c r="AI99" s="146">
        <f t="shared" si="26"/>
        <v>109</v>
      </c>
      <c r="AJ99" s="146"/>
      <c r="AK99" s="146"/>
      <c r="AL99" s="146"/>
      <c r="AM99" s="146"/>
      <c r="AN99" s="391"/>
      <c r="AO99" s="155"/>
      <c r="AQ99" s="248" t="s">
        <v>96</v>
      </c>
      <c r="AR99" s="267">
        <v>7</v>
      </c>
      <c r="AS99" s="267">
        <v>8</v>
      </c>
      <c r="AT99" s="267">
        <v>7</v>
      </c>
      <c r="AU99" s="267">
        <v>6</v>
      </c>
      <c r="AV99" s="267">
        <v>6</v>
      </c>
      <c r="AW99" s="146">
        <f t="shared" si="27"/>
        <v>34</v>
      </c>
      <c r="AX99" s="146"/>
      <c r="AY99" s="146"/>
      <c r="AZ99" s="146">
        <v>38</v>
      </c>
      <c r="BA99" s="146">
        <v>3</v>
      </c>
      <c r="BB99" s="146">
        <v>41</v>
      </c>
      <c r="BC99" s="155">
        <v>7</v>
      </c>
      <c r="BE99" s="248" t="s">
        <v>96</v>
      </c>
      <c r="BF99" s="146">
        <v>27</v>
      </c>
      <c r="BG99" s="155">
        <v>2</v>
      </c>
    </row>
    <row r="100" spans="1:59" s="36" customFormat="1" ht="15" customHeight="1">
      <c r="A100" s="665" t="s">
        <v>443</v>
      </c>
      <c r="B100" s="665"/>
      <c r="C100" s="665"/>
      <c r="D100" s="665"/>
      <c r="E100" s="665"/>
      <c r="F100" s="665"/>
      <c r="G100" s="665"/>
      <c r="H100" s="665"/>
      <c r="I100" s="665"/>
      <c r="J100" s="665"/>
      <c r="K100" s="665"/>
      <c r="L100" s="665"/>
      <c r="M100" s="665"/>
      <c r="N100" s="665"/>
      <c r="O100" s="665"/>
      <c r="P100" s="665"/>
      <c r="Q100" s="665"/>
      <c r="R100" s="665"/>
      <c r="S100" s="665"/>
      <c r="T100" s="665"/>
      <c r="U100" s="4"/>
      <c r="V100" s="703" t="s">
        <v>444</v>
      </c>
      <c r="W100" s="703"/>
      <c r="X100" s="703"/>
      <c r="Y100" s="703"/>
      <c r="Z100" s="703"/>
      <c r="AA100" s="703"/>
      <c r="AB100" s="703"/>
      <c r="AC100" s="703"/>
      <c r="AD100" s="703"/>
      <c r="AE100" s="703"/>
      <c r="AF100" s="703"/>
      <c r="AG100" s="703"/>
      <c r="AH100" s="703"/>
      <c r="AI100" s="703"/>
      <c r="AJ100" s="703"/>
      <c r="AK100" s="703"/>
      <c r="AL100" s="703"/>
      <c r="AM100" s="703"/>
      <c r="AN100" s="703"/>
      <c r="AO100" s="703"/>
      <c r="AP100" s="362"/>
      <c r="AQ100" s="665" t="s">
        <v>447</v>
      </c>
      <c r="AR100" s="665"/>
      <c r="AS100" s="665"/>
      <c r="AT100" s="665"/>
      <c r="AU100" s="665"/>
      <c r="AV100" s="665"/>
      <c r="AW100" s="665"/>
      <c r="AX100" s="665"/>
      <c r="AY100" s="665"/>
      <c r="AZ100" s="665"/>
      <c r="BA100" s="665"/>
      <c r="BB100" s="665"/>
      <c r="BC100" s="665"/>
      <c r="BD100" s="4"/>
      <c r="BE100" s="665" t="s">
        <v>449</v>
      </c>
      <c r="BF100" s="665"/>
      <c r="BG100" s="665"/>
    </row>
    <row r="101" spans="1:59" s="36" customFormat="1" ht="12" customHeight="1" thickBot="1">
      <c r="A101" s="665" t="s">
        <v>3</v>
      </c>
      <c r="B101" s="665"/>
      <c r="C101" s="665"/>
      <c r="D101" s="665"/>
      <c r="E101" s="665"/>
      <c r="F101" s="665"/>
      <c r="G101" s="665"/>
      <c r="H101" s="665"/>
      <c r="I101" s="665"/>
      <c r="J101" s="665"/>
      <c r="K101" s="665"/>
      <c r="L101" s="665"/>
      <c r="M101" s="665"/>
      <c r="N101" s="665"/>
      <c r="O101" s="665"/>
      <c r="P101" s="665"/>
      <c r="Q101" s="665"/>
      <c r="R101" s="665"/>
      <c r="S101" s="665"/>
      <c r="T101" s="665"/>
      <c r="U101" s="5"/>
      <c r="V101" s="665" t="s">
        <v>3</v>
      </c>
      <c r="W101" s="665"/>
      <c r="X101" s="665"/>
      <c r="Y101" s="665"/>
      <c r="Z101" s="665"/>
      <c r="AA101" s="665"/>
      <c r="AB101" s="665"/>
      <c r="AC101" s="665"/>
      <c r="AD101" s="665"/>
      <c r="AE101" s="665"/>
      <c r="AF101" s="665"/>
      <c r="AG101" s="665"/>
      <c r="AH101" s="665"/>
      <c r="AI101" s="665"/>
      <c r="AJ101" s="665"/>
      <c r="AK101" s="665"/>
      <c r="AL101" s="665"/>
      <c r="AM101" s="665"/>
      <c r="AN101" s="665"/>
      <c r="AO101" s="665"/>
      <c r="AP101" s="57"/>
      <c r="AQ101" s="665" t="s">
        <v>3</v>
      </c>
      <c r="AR101" s="665"/>
      <c r="AS101" s="665"/>
      <c r="AT101" s="665"/>
      <c r="AU101" s="665"/>
      <c r="AV101" s="665"/>
      <c r="AW101" s="665"/>
      <c r="AX101" s="665"/>
      <c r="AY101" s="665"/>
      <c r="AZ101" s="665"/>
      <c r="BA101" s="665"/>
      <c r="BB101" s="665"/>
      <c r="BC101" s="665"/>
      <c r="BD101" s="6"/>
      <c r="BE101" s="665" t="s">
        <v>3</v>
      </c>
      <c r="BF101" s="665"/>
      <c r="BG101" s="665"/>
    </row>
    <row r="102" spans="1:59" s="36" customFormat="1" ht="14.25" customHeight="1">
      <c r="A102" s="695" t="s">
        <v>40</v>
      </c>
      <c r="B102" s="758" t="s">
        <v>190</v>
      </c>
      <c r="C102" s="698"/>
      <c r="D102" s="758" t="s">
        <v>191</v>
      </c>
      <c r="E102" s="698"/>
      <c r="F102" s="758" t="s">
        <v>192</v>
      </c>
      <c r="G102" s="698"/>
      <c r="H102" s="758" t="s">
        <v>193</v>
      </c>
      <c r="I102" s="698"/>
      <c r="J102" s="758" t="s">
        <v>194</v>
      </c>
      <c r="K102" s="708"/>
      <c r="L102" s="698"/>
      <c r="M102" s="783" t="s">
        <v>342</v>
      </c>
      <c r="N102" s="707"/>
      <c r="O102" s="783" t="s">
        <v>340</v>
      </c>
      <c r="P102" s="710"/>
      <c r="Q102" s="707"/>
      <c r="R102" s="783" t="s">
        <v>341</v>
      </c>
      <c r="S102" s="710"/>
      <c r="T102" s="711"/>
      <c r="V102" s="695" t="s">
        <v>40</v>
      </c>
      <c r="W102" s="758" t="s">
        <v>190</v>
      </c>
      <c r="X102" s="698"/>
      <c r="Y102" s="758" t="s">
        <v>191</v>
      </c>
      <c r="Z102" s="698"/>
      <c r="AA102" s="758" t="s">
        <v>192</v>
      </c>
      <c r="AB102" s="698"/>
      <c r="AC102" s="758" t="s">
        <v>193</v>
      </c>
      <c r="AD102" s="698"/>
      <c r="AE102" s="758" t="s">
        <v>194</v>
      </c>
      <c r="AF102" s="708"/>
      <c r="AG102" s="698"/>
      <c r="AH102" s="783" t="s">
        <v>342</v>
      </c>
      <c r="AI102" s="707"/>
      <c r="AJ102" s="783" t="s">
        <v>340</v>
      </c>
      <c r="AK102" s="710"/>
      <c r="AL102" s="707"/>
      <c r="AM102" s="783" t="s">
        <v>341</v>
      </c>
      <c r="AN102" s="710"/>
      <c r="AO102" s="711"/>
      <c r="AQ102" s="695" t="s">
        <v>40</v>
      </c>
      <c r="AR102" s="786" t="s">
        <v>10</v>
      </c>
      <c r="AS102" s="756"/>
      <c r="AT102" s="756"/>
      <c r="AU102" s="756"/>
      <c r="AV102" s="756"/>
      <c r="AW102" s="756"/>
      <c r="AX102" s="756"/>
      <c r="AY102" s="787"/>
      <c r="AZ102" s="784" t="s">
        <v>11</v>
      </c>
      <c r="BA102" s="739"/>
      <c r="BB102" s="740"/>
      <c r="BC102" s="785" t="s">
        <v>12</v>
      </c>
      <c r="BD102" s="1"/>
      <c r="BE102" s="683" t="s">
        <v>40</v>
      </c>
      <c r="BF102" s="788" t="s">
        <v>333</v>
      </c>
      <c r="BG102" s="790" t="s">
        <v>334</v>
      </c>
    </row>
    <row r="103" spans="1:59" s="36" customFormat="1" ht="28.5" customHeight="1">
      <c r="A103" s="696"/>
      <c r="B103" s="182" t="s">
        <v>14</v>
      </c>
      <c r="C103" s="182" t="s">
        <v>15</v>
      </c>
      <c r="D103" s="182" t="s">
        <v>14</v>
      </c>
      <c r="E103" s="182" t="s">
        <v>15</v>
      </c>
      <c r="F103" s="182" t="s">
        <v>14</v>
      </c>
      <c r="G103" s="182" t="s">
        <v>15</v>
      </c>
      <c r="H103" s="182" t="s">
        <v>14</v>
      </c>
      <c r="I103" s="182" t="s">
        <v>15</v>
      </c>
      <c r="J103" s="182" t="s">
        <v>14</v>
      </c>
      <c r="K103" s="306"/>
      <c r="L103" s="182" t="s">
        <v>15</v>
      </c>
      <c r="M103" s="182" t="s">
        <v>14</v>
      </c>
      <c r="N103" s="182" t="s">
        <v>15</v>
      </c>
      <c r="O103" s="182" t="s">
        <v>14</v>
      </c>
      <c r="P103" s="306"/>
      <c r="Q103" s="182" t="s">
        <v>15</v>
      </c>
      <c r="R103" s="182" t="s">
        <v>14</v>
      </c>
      <c r="S103" s="338"/>
      <c r="T103" s="183" t="s">
        <v>15</v>
      </c>
      <c r="V103" s="696"/>
      <c r="W103" s="182" t="s">
        <v>14</v>
      </c>
      <c r="X103" s="182" t="s">
        <v>15</v>
      </c>
      <c r="Y103" s="182" t="s">
        <v>14</v>
      </c>
      <c r="Z103" s="182" t="s">
        <v>15</v>
      </c>
      <c r="AA103" s="182" t="s">
        <v>14</v>
      </c>
      <c r="AB103" s="182" t="s">
        <v>15</v>
      </c>
      <c r="AC103" s="182" t="s">
        <v>14</v>
      </c>
      <c r="AD103" s="182" t="s">
        <v>15</v>
      </c>
      <c r="AE103" s="182" t="s">
        <v>14</v>
      </c>
      <c r="AF103" s="306"/>
      <c r="AG103" s="182" t="s">
        <v>15</v>
      </c>
      <c r="AH103" s="182" t="s">
        <v>14</v>
      </c>
      <c r="AI103" s="182" t="s">
        <v>15</v>
      </c>
      <c r="AJ103" s="182" t="s">
        <v>14</v>
      </c>
      <c r="AK103" s="306"/>
      <c r="AL103" s="182" t="s">
        <v>15</v>
      </c>
      <c r="AM103" s="182" t="s">
        <v>14</v>
      </c>
      <c r="AN103" s="338"/>
      <c r="AO103" s="183" t="s">
        <v>15</v>
      </c>
      <c r="AQ103" s="696"/>
      <c r="AR103" s="182" t="s">
        <v>190</v>
      </c>
      <c r="AS103" s="182" t="s">
        <v>191</v>
      </c>
      <c r="AT103" s="182" t="s">
        <v>192</v>
      </c>
      <c r="AU103" s="182" t="s">
        <v>193</v>
      </c>
      <c r="AV103" s="182" t="s">
        <v>194</v>
      </c>
      <c r="AW103" s="40" t="s">
        <v>9</v>
      </c>
      <c r="AX103" s="524" t="s">
        <v>340</v>
      </c>
      <c r="AY103" s="182" t="s">
        <v>341</v>
      </c>
      <c r="AZ103" s="444" t="s">
        <v>335</v>
      </c>
      <c r="BA103" s="444" t="s">
        <v>336</v>
      </c>
      <c r="BB103" s="34" t="s">
        <v>9</v>
      </c>
      <c r="BC103" s="742"/>
      <c r="BD103" s="39"/>
      <c r="BE103" s="684"/>
      <c r="BF103" s="789"/>
      <c r="BG103" s="791"/>
    </row>
    <row r="104" spans="1:59" s="36" customFormat="1" ht="11.25" customHeight="1">
      <c r="A104" s="247" t="s">
        <v>27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8"/>
      <c r="T104" s="154"/>
      <c r="V104" s="247" t="s">
        <v>27</v>
      </c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8"/>
      <c r="AO104" s="154"/>
      <c r="AQ104" s="247" t="s">
        <v>27</v>
      </c>
      <c r="AR104" s="47"/>
      <c r="AS104" s="47"/>
      <c r="AT104" s="47"/>
      <c r="AU104" s="47"/>
      <c r="AV104" s="47"/>
      <c r="AW104" s="47">
        <f t="shared" si="27"/>
        <v>0</v>
      </c>
      <c r="AX104" s="47"/>
      <c r="AY104" s="45"/>
      <c r="AZ104" s="47"/>
      <c r="BA104" s="47"/>
      <c r="BB104" s="47"/>
      <c r="BC104" s="154"/>
      <c r="BE104" s="247" t="s">
        <v>27</v>
      </c>
      <c r="BF104" s="45"/>
      <c r="BG104" s="153"/>
    </row>
    <row r="105" spans="1:59" s="36" customFormat="1" ht="14.25" customHeight="1">
      <c r="A105" s="246" t="s">
        <v>97</v>
      </c>
      <c r="B105" s="47">
        <v>787</v>
      </c>
      <c r="C105" s="47">
        <v>390</v>
      </c>
      <c r="D105" s="47">
        <v>581</v>
      </c>
      <c r="E105" s="47">
        <v>290</v>
      </c>
      <c r="F105" s="47">
        <v>578</v>
      </c>
      <c r="G105" s="47">
        <v>282</v>
      </c>
      <c r="H105" s="47">
        <v>454</v>
      </c>
      <c r="I105" s="47">
        <v>207</v>
      </c>
      <c r="J105" s="47">
        <v>416</v>
      </c>
      <c r="K105" s="47"/>
      <c r="L105" s="47">
        <v>198</v>
      </c>
      <c r="M105" s="47">
        <f t="shared" si="23"/>
        <v>2816</v>
      </c>
      <c r="N105" s="47">
        <f t="shared" si="24"/>
        <v>1367</v>
      </c>
      <c r="O105" s="47"/>
      <c r="P105" s="47"/>
      <c r="Q105" s="47"/>
      <c r="R105" s="47"/>
      <c r="S105" s="48"/>
      <c r="T105" s="154"/>
      <c r="V105" s="246" t="s">
        <v>97</v>
      </c>
      <c r="W105" s="47">
        <v>0</v>
      </c>
      <c r="X105" s="47">
        <v>0</v>
      </c>
      <c r="Y105" s="47">
        <v>40</v>
      </c>
      <c r="Z105" s="47">
        <v>23</v>
      </c>
      <c r="AA105" s="47">
        <v>37</v>
      </c>
      <c r="AB105" s="47">
        <v>11</v>
      </c>
      <c r="AC105" s="47">
        <v>0</v>
      </c>
      <c r="AD105" s="47">
        <v>0</v>
      </c>
      <c r="AE105" s="47">
        <v>1</v>
      </c>
      <c r="AF105" s="47"/>
      <c r="AG105" s="47">
        <v>1</v>
      </c>
      <c r="AH105" s="47">
        <f t="shared" si="25"/>
        <v>78</v>
      </c>
      <c r="AI105" s="47">
        <f t="shared" si="26"/>
        <v>35</v>
      </c>
      <c r="AJ105" s="47"/>
      <c r="AK105" s="47"/>
      <c r="AL105" s="47"/>
      <c r="AM105" s="47"/>
      <c r="AN105" s="48"/>
      <c r="AO105" s="154"/>
      <c r="AQ105" s="246" t="s">
        <v>97</v>
      </c>
      <c r="AR105" s="47">
        <v>29</v>
      </c>
      <c r="AS105" s="47">
        <v>28</v>
      </c>
      <c r="AT105" s="47">
        <v>29</v>
      </c>
      <c r="AU105" s="47">
        <v>24</v>
      </c>
      <c r="AV105" s="47">
        <v>24</v>
      </c>
      <c r="AW105" s="47">
        <f t="shared" si="27"/>
        <v>134</v>
      </c>
      <c r="AX105" s="47"/>
      <c r="AY105" s="47"/>
      <c r="AZ105" s="47">
        <v>118</v>
      </c>
      <c r="BA105" s="47">
        <v>29</v>
      </c>
      <c r="BB105" s="47">
        <v>147</v>
      </c>
      <c r="BC105" s="154">
        <v>27</v>
      </c>
      <c r="BE105" s="246" t="s">
        <v>97</v>
      </c>
      <c r="BF105" s="47">
        <v>66</v>
      </c>
      <c r="BG105" s="154">
        <v>19</v>
      </c>
    </row>
    <row r="106" spans="1:59" s="36" customFormat="1" ht="14.25" customHeight="1">
      <c r="A106" s="246" t="s">
        <v>98</v>
      </c>
      <c r="B106" s="47">
        <v>4435</v>
      </c>
      <c r="C106" s="47">
        <v>2183</v>
      </c>
      <c r="D106" s="47">
        <v>3776</v>
      </c>
      <c r="E106" s="47">
        <v>1821</v>
      </c>
      <c r="F106" s="47">
        <v>3753</v>
      </c>
      <c r="G106" s="47">
        <v>1869</v>
      </c>
      <c r="H106" s="47">
        <v>3213</v>
      </c>
      <c r="I106" s="47">
        <v>1607</v>
      </c>
      <c r="J106" s="47">
        <v>2966</v>
      </c>
      <c r="K106" s="47"/>
      <c r="L106" s="47">
        <v>1529</v>
      </c>
      <c r="M106" s="47">
        <f t="shared" ref="M106:M173" si="28">+B106+D106+F106+H106+J106</f>
        <v>18143</v>
      </c>
      <c r="N106" s="47">
        <f t="shared" ref="N106:N173" si="29">+C106+E106+G106+I106+L106</f>
        <v>9009</v>
      </c>
      <c r="O106" s="31"/>
      <c r="P106" s="31"/>
      <c r="Q106" s="31"/>
      <c r="R106" s="31"/>
      <c r="S106" s="583"/>
      <c r="T106" s="378"/>
      <c r="V106" s="246" t="s">
        <v>98</v>
      </c>
      <c r="W106" s="47">
        <v>158</v>
      </c>
      <c r="X106" s="47">
        <v>64</v>
      </c>
      <c r="Y106" s="47">
        <v>186</v>
      </c>
      <c r="Z106" s="47">
        <v>74</v>
      </c>
      <c r="AA106" s="47">
        <v>260</v>
      </c>
      <c r="AB106" s="47">
        <v>107</v>
      </c>
      <c r="AC106" s="47">
        <v>165</v>
      </c>
      <c r="AD106" s="47">
        <v>59</v>
      </c>
      <c r="AE106" s="47">
        <v>89</v>
      </c>
      <c r="AF106" s="47"/>
      <c r="AG106" s="47">
        <v>38</v>
      </c>
      <c r="AH106" s="47">
        <f t="shared" ref="AH106:AH173" si="30">+W106+Y106+AA106+AC106+AE106</f>
        <v>858</v>
      </c>
      <c r="AI106" s="47">
        <f t="shared" ref="AI106:AI173" si="31">+X106+Z106+AB106+AD106+AG106</f>
        <v>342</v>
      </c>
      <c r="AJ106" s="47"/>
      <c r="AK106" s="47"/>
      <c r="AL106" s="47"/>
      <c r="AM106" s="47"/>
      <c r="AN106" s="48"/>
      <c r="AO106" s="154"/>
      <c r="AQ106" s="246" t="s">
        <v>98</v>
      </c>
      <c r="AR106" s="47">
        <v>138</v>
      </c>
      <c r="AS106" s="47">
        <v>130</v>
      </c>
      <c r="AT106" s="47">
        <v>135</v>
      </c>
      <c r="AU106" s="47">
        <v>121</v>
      </c>
      <c r="AV106" s="47">
        <v>118</v>
      </c>
      <c r="AW106" s="47">
        <f t="shared" ref="AW106:AW174" si="32">SUM(AR106:AV106)</f>
        <v>642</v>
      </c>
      <c r="AX106" s="47"/>
      <c r="AY106" s="47"/>
      <c r="AZ106" s="47">
        <v>770</v>
      </c>
      <c r="BA106" s="47">
        <v>69</v>
      </c>
      <c r="BB106" s="47">
        <v>839</v>
      </c>
      <c r="BC106" s="154">
        <v>108</v>
      </c>
      <c r="BE106" s="246" t="s">
        <v>98</v>
      </c>
      <c r="BF106" s="47">
        <v>457</v>
      </c>
      <c r="BG106" s="154">
        <v>81</v>
      </c>
    </row>
    <row r="107" spans="1:59" s="36" customFormat="1" ht="14.25" customHeight="1">
      <c r="A107" s="246" t="s">
        <v>99</v>
      </c>
      <c r="B107" s="47">
        <v>396</v>
      </c>
      <c r="C107" s="47">
        <v>202</v>
      </c>
      <c r="D107" s="47">
        <v>325</v>
      </c>
      <c r="E107" s="47">
        <v>155</v>
      </c>
      <c r="F107" s="47">
        <v>257</v>
      </c>
      <c r="G107" s="47">
        <v>123</v>
      </c>
      <c r="H107" s="47">
        <v>206</v>
      </c>
      <c r="I107" s="47">
        <v>110</v>
      </c>
      <c r="J107" s="47">
        <v>188</v>
      </c>
      <c r="K107" s="47"/>
      <c r="L107" s="47">
        <v>92</v>
      </c>
      <c r="M107" s="47">
        <f t="shared" si="28"/>
        <v>1372</v>
      </c>
      <c r="N107" s="47">
        <f t="shared" si="29"/>
        <v>682</v>
      </c>
      <c r="O107" s="47"/>
      <c r="P107" s="47"/>
      <c r="Q107" s="47"/>
      <c r="R107" s="47"/>
      <c r="S107" s="48"/>
      <c r="T107" s="154"/>
      <c r="V107" s="246" t="s">
        <v>99</v>
      </c>
      <c r="W107" s="47">
        <v>38</v>
      </c>
      <c r="X107" s="47">
        <v>15</v>
      </c>
      <c r="Y107" s="47">
        <v>25</v>
      </c>
      <c r="Z107" s="47">
        <v>12</v>
      </c>
      <c r="AA107" s="47">
        <v>21</v>
      </c>
      <c r="AB107" s="47">
        <v>7</v>
      </c>
      <c r="AC107" s="47">
        <v>12</v>
      </c>
      <c r="AD107" s="47">
        <v>4</v>
      </c>
      <c r="AE107" s="47">
        <v>6</v>
      </c>
      <c r="AF107" s="47"/>
      <c r="AG107" s="47">
        <v>2</v>
      </c>
      <c r="AH107" s="47">
        <f t="shared" si="30"/>
        <v>102</v>
      </c>
      <c r="AI107" s="47">
        <f t="shared" si="31"/>
        <v>40</v>
      </c>
      <c r="AJ107" s="47"/>
      <c r="AK107" s="47"/>
      <c r="AL107" s="47"/>
      <c r="AM107" s="47"/>
      <c r="AN107" s="48"/>
      <c r="AO107" s="154"/>
      <c r="AQ107" s="246" t="s">
        <v>99</v>
      </c>
      <c r="AR107" s="47">
        <v>14</v>
      </c>
      <c r="AS107" s="47">
        <v>13</v>
      </c>
      <c r="AT107" s="47">
        <v>13</v>
      </c>
      <c r="AU107" s="47">
        <v>11</v>
      </c>
      <c r="AV107" s="47">
        <v>11</v>
      </c>
      <c r="AW107" s="47">
        <f t="shared" si="32"/>
        <v>62</v>
      </c>
      <c r="AX107" s="47"/>
      <c r="AY107" s="47"/>
      <c r="AZ107" s="47">
        <v>45</v>
      </c>
      <c r="BA107" s="47">
        <v>6</v>
      </c>
      <c r="BB107" s="47">
        <v>51</v>
      </c>
      <c r="BC107" s="154">
        <v>13</v>
      </c>
      <c r="BE107" s="246" t="s">
        <v>99</v>
      </c>
      <c r="BF107" s="47">
        <v>36</v>
      </c>
      <c r="BG107" s="154">
        <v>1</v>
      </c>
    </row>
    <row r="108" spans="1:59" s="36" customFormat="1" ht="14.25" customHeight="1">
      <c r="A108" s="246" t="s">
        <v>100</v>
      </c>
      <c r="B108" s="47">
        <v>666</v>
      </c>
      <c r="C108" s="47">
        <v>325</v>
      </c>
      <c r="D108" s="47">
        <v>593</v>
      </c>
      <c r="E108" s="47">
        <v>289</v>
      </c>
      <c r="F108" s="47">
        <v>557</v>
      </c>
      <c r="G108" s="47">
        <v>275</v>
      </c>
      <c r="H108" s="47">
        <v>490</v>
      </c>
      <c r="I108" s="47">
        <v>238</v>
      </c>
      <c r="J108" s="47">
        <v>398</v>
      </c>
      <c r="K108" s="47"/>
      <c r="L108" s="47">
        <v>185</v>
      </c>
      <c r="M108" s="47">
        <f t="shared" si="28"/>
        <v>2704</v>
      </c>
      <c r="N108" s="47">
        <f t="shared" si="29"/>
        <v>1312</v>
      </c>
      <c r="O108" s="47"/>
      <c r="P108" s="47"/>
      <c r="Q108" s="47"/>
      <c r="R108" s="47"/>
      <c r="S108" s="48"/>
      <c r="T108" s="154"/>
      <c r="V108" s="246" t="s">
        <v>100</v>
      </c>
      <c r="W108" s="47">
        <v>46</v>
      </c>
      <c r="X108" s="47">
        <v>21</v>
      </c>
      <c r="Y108" s="47">
        <v>42</v>
      </c>
      <c r="Z108" s="47">
        <v>13</v>
      </c>
      <c r="AA108" s="47">
        <v>44</v>
      </c>
      <c r="AB108" s="47">
        <v>15</v>
      </c>
      <c r="AC108" s="47">
        <v>37</v>
      </c>
      <c r="AD108" s="47">
        <v>14</v>
      </c>
      <c r="AE108" s="47">
        <v>13</v>
      </c>
      <c r="AF108" s="47"/>
      <c r="AG108" s="47">
        <v>5</v>
      </c>
      <c r="AH108" s="47">
        <f t="shared" si="30"/>
        <v>182</v>
      </c>
      <c r="AI108" s="47">
        <f t="shared" si="31"/>
        <v>68</v>
      </c>
      <c r="AJ108" s="47"/>
      <c r="AK108" s="47"/>
      <c r="AL108" s="47"/>
      <c r="AM108" s="47"/>
      <c r="AN108" s="48"/>
      <c r="AO108" s="154"/>
      <c r="AQ108" s="246" t="s">
        <v>100</v>
      </c>
      <c r="AR108" s="47">
        <v>24</v>
      </c>
      <c r="AS108" s="47">
        <v>21</v>
      </c>
      <c r="AT108" s="47">
        <v>22</v>
      </c>
      <c r="AU108" s="47">
        <v>22</v>
      </c>
      <c r="AV108" s="47">
        <v>20</v>
      </c>
      <c r="AW108" s="47">
        <f t="shared" si="32"/>
        <v>109</v>
      </c>
      <c r="AX108" s="47"/>
      <c r="AY108" s="47"/>
      <c r="AZ108" s="47">
        <v>119</v>
      </c>
      <c r="BA108" s="47">
        <v>16</v>
      </c>
      <c r="BB108" s="47">
        <v>135</v>
      </c>
      <c r="BC108" s="154">
        <v>18</v>
      </c>
      <c r="BE108" s="246" t="s">
        <v>100</v>
      </c>
      <c r="BF108" s="47">
        <v>62</v>
      </c>
      <c r="BG108" s="154">
        <v>17</v>
      </c>
    </row>
    <row r="109" spans="1:59" s="36" customFormat="1" ht="14.25" customHeight="1">
      <c r="A109" s="246" t="s">
        <v>101</v>
      </c>
      <c r="B109" s="47">
        <v>317</v>
      </c>
      <c r="C109" s="47">
        <v>161</v>
      </c>
      <c r="D109" s="47">
        <v>263</v>
      </c>
      <c r="E109" s="47">
        <v>118</v>
      </c>
      <c r="F109" s="47">
        <v>261</v>
      </c>
      <c r="G109" s="47">
        <v>128</v>
      </c>
      <c r="H109" s="47">
        <v>255</v>
      </c>
      <c r="I109" s="47">
        <v>117</v>
      </c>
      <c r="J109" s="47">
        <v>182</v>
      </c>
      <c r="K109" s="47"/>
      <c r="L109" s="47">
        <v>103</v>
      </c>
      <c r="M109" s="47">
        <f t="shared" si="28"/>
        <v>1278</v>
      </c>
      <c r="N109" s="47">
        <f t="shared" si="29"/>
        <v>627</v>
      </c>
      <c r="O109" s="47"/>
      <c r="P109" s="47"/>
      <c r="Q109" s="47"/>
      <c r="R109" s="47"/>
      <c r="S109" s="48"/>
      <c r="T109" s="154"/>
      <c r="V109" s="246" t="s">
        <v>101</v>
      </c>
      <c r="W109" s="47">
        <v>36</v>
      </c>
      <c r="X109" s="47">
        <v>18</v>
      </c>
      <c r="Y109" s="47">
        <v>48</v>
      </c>
      <c r="Z109" s="47">
        <v>22</v>
      </c>
      <c r="AA109" s="47">
        <v>55</v>
      </c>
      <c r="AB109" s="47">
        <v>25</v>
      </c>
      <c r="AC109" s="47">
        <v>59</v>
      </c>
      <c r="AD109" s="47">
        <v>26</v>
      </c>
      <c r="AE109" s="47">
        <v>5</v>
      </c>
      <c r="AF109" s="47"/>
      <c r="AG109" s="47">
        <v>5</v>
      </c>
      <c r="AH109" s="47">
        <f t="shared" si="30"/>
        <v>203</v>
      </c>
      <c r="AI109" s="47">
        <f t="shared" si="31"/>
        <v>96</v>
      </c>
      <c r="AJ109" s="47"/>
      <c r="AK109" s="47"/>
      <c r="AL109" s="47"/>
      <c r="AM109" s="47"/>
      <c r="AN109" s="48"/>
      <c r="AO109" s="154"/>
      <c r="AQ109" s="246" t="s">
        <v>101</v>
      </c>
      <c r="AR109" s="47">
        <v>9</v>
      </c>
      <c r="AS109" s="47">
        <v>9</v>
      </c>
      <c r="AT109" s="47">
        <v>9</v>
      </c>
      <c r="AU109" s="47">
        <v>9</v>
      </c>
      <c r="AV109" s="47">
        <v>9</v>
      </c>
      <c r="AW109" s="47">
        <f t="shared" si="32"/>
        <v>45</v>
      </c>
      <c r="AX109" s="47"/>
      <c r="AY109" s="47"/>
      <c r="AZ109" s="47">
        <v>28</v>
      </c>
      <c r="BA109" s="47">
        <v>15</v>
      </c>
      <c r="BB109" s="47">
        <v>43</v>
      </c>
      <c r="BC109" s="154">
        <v>8</v>
      </c>
      <c r="BE109" s="246" t="s">
        <v>101</v>
      </c>
      <c r="BF109" s="47">
        <v>19</v>
      </c>
      <c r="BG109" s="154">
        <v>10</v>
      </c>
    </row>
    <row r="110" spans="1:59" s="36" customFormat="1" ht="14.25" customHeight="1">
      <c r="A110" s="246" t="s">
        <v>102</v>
      </c>
      <c r="B110" s="47">
        <v>165</v>
      </c>
      <c r="C110" s="47">
        <v>95</v>
      </c>
      <c r="D110" s="47">
        <v>131</v>
      </c>
      <c r="E110" s="47">
        <v>53</v>
      </c>
      <c r="F110" s="47">
        <v>89</v>
      </c>
      <c r="G110" s="47">
        <v>52</v>
      </c>
      <c r="H110" s="47">
        <v>65</v>
      </c>
      <c r="I110" s="47">
        <v>32</v>
      </c>
      <c r="J110" s="47">
        <v>55</v>
      </c>
      <c r="K110" s="47"/>
      <c r="L110" s="47">
        <v>23</v>
      </c>
      <c r="M110" s="47">
        <f t="shared" si="28"/>
        <v>505</v>
      </c>
      <c r="N110" s="47">
        <f t="shared" si="29"/>
        <v>255</v>
      </c>
      <c r="O110" s="47"/>
      <c r="P110" s="47"/>
      <c r="Q110" s="47"/>
      <c r="R110" s="47"/>
      <c r="S110" s="48"/>
      <c r="T110" s="154"/>
      <c r="V110" s="246" t="s">
        <v>102</v>
      </c>
      <c r="W110" s="47">
        <v>0</v>
      </c>
      <c r="X110" s="47">
        <v>0</v>
      </c>
      <c r="Y110" s="47">
        <v>1</v>
      </c>
      <c r="Z110" s="47">
        <v>0</v>
      </c>
      <c r="AA110" s="47">
        <v>3</v>
      </c>
      <c r="AB110" s="47">
        <v>1</v>
      </c>
      <c r="AC110" s="47">
        <v>1</v>
      </c>
      <c r="AD110" s="47">
        <v>0</v>
      </c>
      <c r="AE110" s="47">
        <v>1</v>
      </c>
      <c r="AF110" s="47"/>
      <c r="AG110" s="47">
        <v>1</v>
      </c>
      <c r="AH110" s="47">
        <f t="shared" si="30"/>
        <v>6</v>
      </c>
      <c r="AI110" s="47">
        <f t="shared" si="31"/>
        <v>2</v>
      </c>
      <c r="AJ110" s="47"/>
      <c r="AK110" s="47"/>
      <c r="AL110" s="47"/>
      <c r="AM110" s="47"/>
      <c r="AN110" s="48"/>
      <c r="AO110" s="154"/>
      <c r="AQ110" s="246" t="s">
        <v>102</v>
      </c>
      <c r="AR110" s="47">
        <v>8</v>
      </c>
      <c r="AS110" s="47">
        <v>8</v>
      </c>
      <c r="AT110" s="47">
        <v>8</v>
      </c>
      <c r="AU110" s="47">
        <v>7</v>
      </c>
      <c r="AV110" s="47">
        <v>6</v>
      </c>
      <c r="AW110" s="47">
        <f t="shared" si="32"/>
        <v>37</v>
      </c>
      <c r="AX110" s="47"/>
      <c r="AY110" s="47"/>
      <c r="AZ110" s="47">
        <v>19</v>
      </c>
      <c r="BA110" s="47">
        <v>14</v>
      </c>
      <c r="BB110" s="47">
        <v>33</v>
      </c>
      <c r="BC110" s="154">
        <v>8</v>
      </c>
      <c r="BE110" s="246" t="s">
        <v>102</v>
      </c>
      <c r="BF110" s="47">
        <v>10</v>
      </c>
      <c r="BG110" s="154">
        <v>1</v>
      </c>
    </row>
    <row r="111" spans="1:59" s="36" customFormat="1" ht="12" customHeight="1">
      <c r="A111" s="247" t="s">
        <v>28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8"/>
      <c r="T111" s="154"/>
      <c r="V111" s="247" t="s">
        <v>28</v>
      </c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8"/>
      <c r="AO111" s="154"/>
      <c r="AQ111" s="247" t="s">
        <v>28</v>
      </c>
      <c r="AR111" s="49"/>
      <c r="AS111" s="49"/>
      <c r="AT111" s="49"/>
      <c r="AU111" s="49"/>
      <c r="AV111" s="49"/>
      <c r="AW111" s="47">
        <f t="shared" si="32"/>
        <v>0</v>
      </c>
      <c r="AX111" s="47"/>
      <c r="AY111" s="47"/>
      <c r="AZ111" s="47"/>
      <c r="BA111" s="47"/>
      <c r="BB111" s="47"/>
      <c r="BC111" s="154"/>
      <c r="BE111" s="247" t="s">
        <v>28</v>
      </c>
      <c r="BF111" s="47"/>
      <c r="BG111" s="154"/>
    </row>
    <row r="112" spans="1:59" s="36" customFormat="1" ht="14.25" customHeight="1">
      <c r="A112" s="262" t="s">
        <v>103</v>
      </c>
      <c r="B112" s="52">
        <v>2348</v>
      </c>
      <c r="C112" s="52">
        <v>1139</v>
      </c>
      <c r="D112" s="52">
        <v>1291</v>
      </c>
      <c r="E112" s="52">
        <v>621</v>
      </c>
      <c r="F112" s="52">
        <v>1147</v>
      </c>
      <c r="G112" s="52">
        <v>562</v>
      </c>
      <c r="H112" s="52">
        <v>921</v>
      </c>
      <c r="I112" s="52">
        <v>460</v>
      </c>
      <c r="J112" s="52">
        <v>613</v>
      </c>
      <c r="K112" s="52"/>
      <c r="L112" s="52">
        <v>308</v>
      </c>
      <c r="M112" s="53">
        <f t="shared" si="28"/>
        <v>6320</v>
      </c>
      <c r="N112" s="53">
        <f t="shared" si="29"/>
        <v>3090</v>
      </c>
      <c r="O112" s="53"/>
      <c r="P112" s="53"/>
      <c r="Q112" s="53"/>
      <c r="R112" s="52"/>
      <c r="S112" s="621"/>
      <c r="T112" s="263"/>
      <c r="V112" s="246" t="s">
        <v>103</v>
      </c>
      <c r="W112" s="47">
        <v>371</v>
      </c>
      <c r="X112" s="47">
        <v>143</v>
      </c>
      <c r="Y112" s="47">
        <v>296</v>
      </c>
      <c r="Z112" s="47">
        <v>139</v>
      </c>
      <c r="AA112" s="47">
        <v>228</v>
      </c>
      <c r="AB112" s="47">
        <v>97</v>
      </c>
      <c r="AC112" s="47">
        <v>126</v>
      </c>
      <c r="AD112" s="47">
        <v>50</v>
      </c>
      <c r="AE112" s="47">
        <v>48</v>
      </c>
      <c r="AF112" s="47"/>
      <c r="AG112" s="47">
        <v>24</v>
      </c>
      <c r="AH112" s="47">
        <f t="shared" si="30"/>
        <v>1069</v>
      </c>
      <c r="AI112" s="47">
        <f t="shared" si="31"/>
        <v>453</v>
      </c>
      <c r="AJ112" s="47"/>
      <c r="AK112" s="47"/>
      <c r="AL112" s="47"/>
      <c r="AM112" s="47"/>
      <c r="AN112" s="48"/>
      <c r="AO112" s="154"/>
      <c r="AQ112" s="250" t="s">
        <v>103</v>
      </c>
      <c r="AR112" s="129">
        <v>73</v>
      </c>
      <c r="AS112" s="129">
        <v>68</v>
      </c>
      <c r="AT112" s="129">
        <v>55</v>
      </c>
      <c r="AU112" s="129">
        <v>63</v>
      </c>
      <c r="AV112" s="129">
        <v>46</v>
      </c>
      <c r="AW112" s="46">
        <f t="shared" si="32"/>
        <v>305</v>
      </c>
      <c r="AX112" s="46"/>
      <c r="AY112" s="46"/>
      <c r="AZ112" s="47">
        <v>140</v>
      </c>
      <c r="BA112" s="47">
        <v>32</v>
      </c>
      <c r="BB112" s="47">
        <v>172</v>
      </c>
      <c r="BC112" s="154">
        <v>69</v>
      </c>
      <c r="BE112" s="246" t="s">
        <v>103</v>
      </c>
      <c r="BF112" s="47">
        <v>217</v>
      </c>
      <c r="BG112" s="154">
        <v>19</v>
      </c>
    </row>
    <row r="113" spans="1:59" s="36" customFormat="1" ht="14.25" customHeight="1">
      <c r="A113" s="251" t="s">
        <v>104</v>
      </c>
      <c r="B113" s="149">
        <v>7426</v>
      </c>
      <c r="C113" s="149">
        <v>3694</v>
      </c>
      <c r="D113" s="149">
        <v>5433</v>
      </c>
      <c r="E113" s="149">
        <v>2615</v>
      </c>
      <c r="F113" s="149">
        <v>4952</v>
      </c>
      <c r="G113" s="149">
        <v>2428</v>
      </c>
      <c r="H113" s="149">
        <v>3934</v>
      </c>
      <c r="I113" s="149">
        <v>1965</v>
      </c>
      <c r="J113" s="149">
        <v>3033</v>
      </c>
      <c r="K113" s="478"/>
      <c r="L113" s="149">
        <v>1513</v>
      </c>
      <c r="M113" s="53">
        <f t="shared" ref="M113" si="33">+B113+D113+F113+H113+J113</f>
        <v>24778</v>
      </c>
      <c r="N113" s="53">
        <f t="shared" ref="N113" si="34">+C113+E113+G113+I113+L113</f>
        <v>12215</v>
      </c>
      <c r="O113" s="149"/>
      <c r="P113" s="478"/>
      <c r="Q113" s="149"/>
      <c r="R113" s="149"/>
      <c r="S113" s="618"/>
      <c r="T113" s="162"/>
      <c r="V113" s="246" t="s">
        <v>104</v>
      </c>
      <c r="W113" s="47">
        <v>1081</v>
      </c>
      <c r="X113" s="47">
        <v>515</v>
      </c>
      <c r="Y113" s="47">
        <v>805</v>
      </c>
      <c r="Z113" s="47">
        <v>348</v>
      </c>
      <c r="AA113" s="47">
        <v>755</v>
      </c>
      <c r="AB113" s="47">
        <v>363</v>
      </c>
      <c r="AC113" s="47">
        <v>442</v>
      </c>
      <c r="AD113" s="47">
        <v>207</v>
      </c>
      <c r="AE113" s="47">
        <v>128</v>
      </c>
      <c r="AF113" s="47"/>
      <c r="AG113" s="47">
        <v>55</v>
      </c>
      <c r="AH113" s="47">
        <f t="shared" si="30"/>
        <v>3211</v>
      </c>
      <c r="AI113" s="47">
        <f t="shared" si="31"/>
        <v>1488</v>
      </c>
      <c r="AJ113" s="47"/>
      <c r="AK113" s="47"/>
      <c r="AL113" s="47"/>
      <c r="AM113" s="47"/>
      <c r="AN113" s="48"/>
      <c r="AO113" s="154"/>
      <c r="AQ113" s="250" t="s">
        <v>104</v>
      </c>
      <c r="AR113" s="129">
        <v>198</v>
      </c>
      <c r="AS113" s="129">
        <v>194</v>
      </c>
      <c r="AT113" s="129">
        <v>178</v>
      </c>
      <c r="AU113" s="129">
        <v>194</v>
      </c>
      <c r="AV113" s="129">
        <v>171</v>
      </c>
      <c r="AW113" s="46">
        <f t="shared" si="32"/>
        <v>935</v>
      </c>
      <c r="AX113" s="46"/>
      <c r="AY113" s="46"/>
      <c r="AZ113" s="47">
        <v>619</v>
      </c>
      <c r="BA113" s="47">
        <v>78</v>
      </c>
      <c r="BB113" s="47">
        <v>697</v>
      </c>
      <c r="BC113" s="154">
        <v>187</v>
      </c>
      <c r="BE113" s="246" t="s">
        <v>104</v>
      </c>
      <c r="BF113" s="47">
        <v>514</v>
      </c>
      <c r="BG113" s="154">
        <v>31</v>
      </c>
    </row>
    <row r="114" spans="1:59" s="36" customFormat="1" ht="14.25" customHeight="1">
      <c r="A114" s="247" t="s">
        <v>29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72"/>
      <c r="T114" s="153"/>
      <c r="V114" s="247" t="s">
        <v>29</v>
      </c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8"/>
      <c r="AO114" s="154"/>
      <c r="AQ114" s="247" t="s">
        <v>29</v>
      </c>
      <c r="AR114" s="50"/>
      <c r="AS114" s="50"/>
      <c r="AT114" s="50"/>
      <c r="AU114" s="50"/>
      <c r="AV114" s="50"/>
      <c r="AW114" s="47"/>
      <c r="AX114" s="47"/>
      <c r="AY114" s="47"/>
      <c r="AZ114" s="47"/>
      <c r="BA114" s="47"/>
      <c r="BB114" s="47"/>
      <c r="BC114" s="154"/>
      <c r="BE114" s="247" t="s">
        <v>29</v>
      </c>
      <c r="BF114" s="47"/>
      <c r="BG114" s="154"/>
    </row>
    <row r="115" spans="1:59" s="36" customFormat="1" ht="14.25" customHeight="1">
      <c r="A115" s="246" t="s">
        <v>105</v>
      </c>
      <c r="B115" s="47">
        <v>1899</v>
      </c>
      <c r="C115" s="47">
        <v>987</v>
      </c>
      <c r="D115" s="47">
        <v>1743</v>
      </c>
      <c r="E115" s="47">
        <v>902</v>
      </c>
      <c r="F115" s="47">
        <v>1585</v>
      </c>
      <c r="G115" s="47">
        <v>762</v>
      </c>
      <c r="H115" s="47">
        <v>1427</v>
      </c>
      <c r="I115" s="47">
        <v>701</v>
      </c>
      <c r="J115" s="47">
        <v>1111</v>
      </c>
      <c r="K115" s="47"/>
      <c r="L115" s="47">
        <v>634</v>
      </c>
      <c r="M115" s="47">
        <f t="shared" si="28"/>
        <v>7765</v>
      </c>
      <c r="N115" s="47">
        <f t="shared" si="29"/>
        <v>3986</v>
      </c>
      <c r="O115" s="31">
        <v>340</v>
      </c>
      <c r="P115" s="31"/>
      <c r="Q115" s="31">
        <v>179</v>
      </c>
      <c r="R115" s="31">
        <v>281</v>
      </c>
      <c r="S115" s="583"/>
      <c r="T115" s="378">
        <v>167</v>
      </c>
      <c r="V115" s="246" t="s">
        <v>105</v>
      </c>
      <c r="W115" s="47">
        <v>151</v>
      </c>
      <c r="X115" s="47">
        <v>73</v>
      </c>
      <c r="Y115" s="47">
        <v>165</v>
      </c>
      <c r="Z115" s="47">
        <v>77</v>
      </c>
      <c r="AA115" s="47">
        <v>170</v>
      </c>
      <c r="AB115" s="47">
        <v>62</v>
      </c>
      <c r="AC115" s="47">
        <v>167</v>
      </c>
      <c r="AD115" s="47">
        <v>77</v>
      </c>
      <c r="AE115" s="47">
        <v>45</v>
      </c>
      <c r="AF115" s="47"/>
      <c r="AG115" s="47">
        <v>22</v>
      </c>
      <c r="AH115" s="47">
        <f t="shared" si="30"/>
        <v>698</v>
      </c>
      <c r="AI115" s="47">
        <f t="shared" si="31"/>
        <v>311</v>
      </c>
      <c r="AJ115" s="31">
        <v>7</v>
      </c>
      <c r="AK115" s="31"/>
      <c r="AL115" s="31">
        <v>3</v>
      </c>
      <c r="AM115" s="31">
        <v>8</v>
      </c>
      <c r="AN115" s="583"/>
      <c r="AO115" s="378">
        <v>4</v>
      </c>
      <c r="AQ115" s="250" t="s">
        <v>105</v>
      </c>
      <c r="AR115" s="120">
        <v>51</v>
      </c>
      <c r="AS115" s="120">
        <v>54</v>
      </c>
      <c r="AT115" s="120">
        <v>53</v>
      </c>
      <c r="AU115" s="120">
        <v>46</v>
      </c>
      <c r="AV115" s="120">
        <v>41</v>
      </c>
      <c r="AW115" s="46">
        <f>SUM(AR115:AV115)</f>
        <v>245</v>
      </c>
      <c r="AX115" s="46">
        <v>5</v>
      </c>
      <c r="AY115" s="46">
        <v>2</v>
      </c>
      <c r="AZ115" s="47">
        <v>290</v>
      </c>
      <c r="BA115" s="47">
        <v>59</v>
      </c>
      <c r="BB115" s="47">
        <v>349</v>
      </c>
      <c r="BC115" s="154">
        <v>40</v>
      </c>
      <c r="BE115" s="246" t="s">
        <v>105</v>
      </c>
      <c r="BF115" s="47">
        <v>171</v>
      </c>
      <c r="BG115" s="154">
        <v>23</v>
      </c>
    </row>
    <row r="116" spans="1:59" s="36" customFormat="1" ht="14.25" customHeight="1">
      <c r="A116" s="246" t="s">
        <v>106</v>
      </c>
      <c r="B116" s="47">
        <v>1913</v>
      </c>
      <c r="C116" s="47">
        <v>1005</v>
      </c>
      <c r="D116" s="47">
        <v>1605</v>
      </c>
      <c r="E116" s="47">
        <v>842</v>
      </c>
      <c r="F116" s="47">
        <v>1681</v>
      </c>
      <c r="G116" s="47">
        <v>846</v>
      </c>
      <c r="H116" s="47">
        <v>1359</v>
      </c>
      <c r="I116" s="47">
        <v>756</v>
      </c>
      <c r="J116" s="47">
        <v>1297</v>
      </c>
      <c r="K116" s="47"/>
      <c r="L116" s="47">
        <v>700</v>
      </c>
      <c r="M116" s="47">
        <f t="shared" si="28"/>
        <v>7855</v>
      </c>
      <c r="N116" s="47">
        <f t="shared" si="29"/>
        <v>4149</v>
      </c>
      <c r="O116" s="47"/>
      <c r="P116" s="47"/>
      <c r="Q116" s="47"/>
      <c r="R116" s="47"/>
      <c r="S116" s="48"/>
      <c r="T116" s="154"/>
      <c r="V116" s="246" t="s">
        <v>106</v>
      </c>
      <c r="W116" s="47">
        <v>114</v>
      </c>
      <c r="X116" s="47">
        <v>53</v>
      </c>
      <c r="Y116" s="47">
        <v>159</v>
      </c>
      <c r="Z116" s="47">
        <v>73</v>
      </c>
      <c r="AA116" s="47">
        <v>186</v>
      </c>
      <c r="AB116" s="47">
        <v>85</v>
      </c>
      <c r="AC116" s="47">
        <v>102</v>
      </c>
      <c r="AD116" s="47">
        <v>49</v>
      </c>
      <c r="AE116" s="47">
        <v>27</v>
      </c>
      <c r="AF116" s="47"/>
      <c r="AG116" s="47">
        <v>14</v>
      </c>
      <c r="AH116" s="47">
        <f t="shared" si="30"/>
        <v>588</v>
      </c>
      <c r="AI116" s="47">
        <f t="shared" si="31"/>
        <v>274</v>
      </c>
      <c r="AJ116" s="47"/>
      <c r="AK116" s="47"/>
      <c r="AL116" s="47"/>
      <c r="AM116" s="47"/>
      <c r="AN116" s="48"/>
      <c r="AO116" s="154"/>
      <c r="AQ116" s="250" t="s">
        <v>106</v>
      </c>
      <c r="AR116" s="129">
        <v>44</v>
      </c>
      <c r="AS116" s="129">
        <v>44</v>
      </c>
      <c r="AT116" s="129">
        <v>41</v>
      </c>
      <c r="AU116" s="129">
        <v>39</v>
      </c>
      <c r="AV116" s="129">
        <v>38</v>
      </c>
      <c r="AW116" s="46">
        <f t="shared" si="32"/>
        <v>206</v>
      </c>
      <c r="AX116" s="46"/>
      <c r="AY116" s="46"/>
      <c r="AZ116" s="47">
        <v>272</v>
      </c>
      <c r="BA116" s="47">
        <v>36</v>
      </c>
      <c r="BB116" s="47">
        <v>308</v>
      </c>
      <c r="BC116" s="154">
        <v>43</v>
      </c>
      <c r="BE116" s="246" t="s">
        <v>106</v>
      </c>
      <c r="BF116" s="47">
        <v>155</v>
      </c>
      <c r="BG116" s="154">
        <v>20</v>
      </c>
    </row>
    <row r="117" spans="1:59" s="36" customFormat="1" ht="14.25" customHeight="1">
      <c r="A117" s="246" t="s">
        <v>107</v>
      </c>
      <c r="B117" s="47">
        <v>2394</v>
      </c>
      <c r="C117" s="47">
        <v>1178</v>
      </c>
      <c r="D117" s="47">
        <v>2238</v>
      </c>
      <c r="E117" s="47">
        <v>1135</v>
      </c>
      <c r="F117" s="47">
        <v>2243</v>
      </c>
      <c r="G117" s="47">
        <v>1149</v>
      </c>
      <c r="H117" s="47">
        <v>1906</v>
      </c>
      <c r="I117" s="47">
        <v>984</v>
      </c>
      <c r="J117" s="47">
        <v>1595</v>
      </c>
      <c r="K117" s="47"/>
      <c r="L117" s="47">
        <v>818</v>
      </c>
      <c r="M117" s="47">
        <f t="shared" si="28"/>
        <v>10376</v>
      </c>
      <c r="N117" s="47">
        <f t="shared" si="29"/>
        <v>5264</v>
      </c>
      <c r="O117" s="47"/>
      <c r="P117" s="47"/>
      <c r="Q117" s="47"/>
      <c r="R117" s="47"/>
      <c r="S117" s="48"/>
      <c r="T117" s="154"/>
      <c r="V117" s="246" t="s">
        <v>107</v>
      </c>
      <c r="W117" s="47">
        <v>189</v>
      </c>
      <c r="X117" s="47">
        <v>82</v>
      </c>
      <c r="Y117" s="47">
        <v>200</v>
      </c>
      <c r="Z117" s="47">
        <v>87</v>
      </c>
      <c r="AA117" s="47">
        <v>245</v>
      </c>
      <c r="AB117" s="47">
        <v>100</v>
      </c>
      <c r="AC117" s="47">
        <v>144</v>
      </c>
      <c r="AD117" s="47">
        <v>76</v>
      </c>
      <c r="AE117" s="47">
        <v>7</v>
      </c>
      <c r="AF117" s="47"/>
      <c r="AG117" s="47">
        <v>3</v>
      </c>
      <c r="AH117" s="47">
        <f t="shared" si="30"/>
        <v>785</v>
      </c>
      <c r="AI117" s="47">
        <f t="shared" si="31"/>
        <v>348</v>
      </c>
      <c r="AJ117" s="47"/>
      <c r="AK117" s="47"/>
      <c r="AL117" s="47"/>
      <c r="AM117" s="47"/>
      <c r="AN117" s="48"/>
      <c r="AO117" s="154"/>
      <c r="AQ117" s="250" t="s">
        <v>107</v>
      </c>
      <c r="AR117" s="129">
        <v>69</v>
      </c>
      <c r="AS117" s="129">
        <v>62</v>
      </c>
      <c r="AT117" s="129">
        <v>64</v>
      </c>
      <c r="AU117" s="129">
        <v>61</v>
      </c>
      <c r="AV117" s="129">
        <v>54</v>
      </c>
      <c r="AW117" s="46">
        <f t="shared" si="32"/>
        <v>310</v>
      </c>
      <c r="AX117" s="46"/>
      <c r="AY117" s="46"/>
      <c r="AZ117" s="47">
        <v>377</v>
      </c>
      <c r="BA117" s="47">
        <v>29</v>
      </c>
      <c r="BB117" s="47">
        <v>406</v>
      </c>
      <c r="BC117" s="154">
        <v>62</v>
      </c>
      <c r="BE117" s="246" t="s">
        <v>107</v>
      </c>
      <c r="BF117" s="47">
        <v>240</v>
      </c>
      <c r="BG117" s="154">
        <v>55</v>
      </c>
    </row>
    <row r="118" spans="1:59" s="36" customFormat="1" ht="14.25" customHeight="1">
      <c r="A118" s="246" t="s">
        <v>108</v>
      </c>
      <c r="B118" s="47">
        <v>970</v>
      </c>
      <c r="C118" s="47">
        <v>477</v>
      </c>
      <c r="D118" s="47">
        <v>625</v>
      </c>
      <c r="E118" s="47">
        <v>300</v>
      </c>
      <c r="F118" s="47">
        <v>597</v>
      </c>
      <c r="G118" s="47">
        <v>327</v>
      </c>
      <c r="H118" s="47">
        <v>402</v>
      </c>
      <c r="I118" s="47">
        <v>207</v>
      </c>
      <c r="J118" s="47">
        <v>309</v>
      </c>
      <c r="K118" s="47"/>
      <c r="L118" s="47">
        <v>158</v>
      </c>
      <c r="M118" s="47">
        <f t="shared" si="28"/>
        <v>2903</v>
      </c>
      <c r="N118" s="47">
        <f t="shared" si="29"/>
        <v>1469</v>
      </c>
      <c r="O118" s="47"/>
      <c r="P118" s="47"/>
      <c r="Q118" s="47"/>
      <c r="R118" s="47"/>
      <c r="S118" s="48"/>
      <c r="T118" s="154"/>
      <c r="V118" s="246" t="s">
        <v>108</v>
      </c>
      <c r="W118" s="47">
        <v>62</v>
      </c>
      <c r="X118" s="47">
        <v>30</v>
      </c>
      <c r="Y118" s="47">
        <v>55</v>
      </c>
      <c r="Z118" s="47">
        <v>28</v>
      </c>
      <c r="AA118" s="47">
        <v>74</v>
      </c>
      <c r="AB118" s="47">
        <v>37</v>
      </c>
      <c r="AC118" s="47">
        <v>28</v>
      </c>
      <c r="AD118" s="47">
        <v>11</v>
      </c>
      <c r="AE118" s="47">
        <v>8</v>
      </c>
      <c r="AF118" s="47"/>
      <c r="AG118" s="47">
        <v>6</v>
      </c>
      <c r="AH118" s="47">
        <f t="shared" si="30"/>
        <v>227</v>
      </c>
      <c r="AI118" s="47">
        <f t="shared" si="31"/>
        <v>112</v>
      </c>
      <c r="AJ118" s="47"/>
      <c r="AK118" s="47"/>
      <c r="AL118" s="47"/>
      <c r="AM118" s="47"/>
      <c r="AN118" s="48"/>
      <c r="AO118" s="154"/>
      <c r="AQ118" s="250" t="s">
        <v>108</v>
      </c>
      <c r="AR118" s="129">
        <v>27</v>
      </c>
      <c r="AS118" s="129">
        <v>28</v>
      </c>
      <c r="AT118" s="129">
        <v>26</v>
      </c>
      <c r="AU118" s="129">
        <v>24</v>
      </c>
      <c r="AV118" s="129">
        <v>18</v>
      </c>
      <c r="AW118" s="46">
        <f t="shared" si="32"/>
        <v>123</v>
      </c>
      <c r="AX118" s="46"/>
      <c r="AY118" s="46"/>
      <c r="AZ118" s="47">
        <v>76</v>
      </c>
      <c r="BA118" s="47">
        <v>46</v>
      </c>
      <c r="BB118" s="47">
        <v>122</v>
      </c>
      <c r="BC118" s="154">
        <v>26</v>
      </c>
      <c r="BE118" s="246" t="s">
        <v>108</v>
      </c>
      <c r="BF118" s="47">
        <v>62</v>
      </c>
      <c r="BG118" s="154">
        <v>4</v>
      </c>
    </row>
    <row r="119" spans="1:59" s="36" customFormat="1" ht="14.25" customHeight="1">
      <c r="A119" s="246" t="s">
        <v>109</v>
      </c>
      <c r="B119" s="47">
        <v>1079</v>
      </c>
      <c r="C119" s="47">
        <v>549</v>
      </c>
      <c r="D119" s="47">
        <v>1026</v>
      </c>
      <c r="E119" s="47">
        <v>488</v>
      </c>
      <c r="F119" s="47">
        <v>1004</v>
      </c>
      <c r="G119" s="47">
        <v>540</v>
      </c>
      <c r="H119" s="47">
        <v>1017</v>
      </c>
      <c r="I119" s="47">
        <v>528</v>
      </c>
      <c r="J119" s="47">
        <v>735</v>
      </c>
      <c r="K119" s="47"/>
      <c r="L119" s="47">
        <v>359</v>
      </c>
      <c r="M119" s="47">
        <f t="shared" si="28"/>
        <v>4861</v>
      </c>
      <c r="N119" s="47">
        <f t="shared" si="29"/>
        <v>2464</v>
      </c>
      <c r="O119" s="47"/>
      <c r="P119" s="47"/>
      <c r="Q119" s="47"/>
      <c r="R119" s="47"/>
      <c r="S119" s="48"/>
      <c r="T119" s="154"/>
      <c r="V119" s="246" t="s">
        <v>109</v>
      </c>
      <c r="W119" s="47">
        <v>18</v>
      </c>
      <c r="X119" s="47">
        <v>8</v>
      </c>
      <c r="Y119" s="47">
        <v>40</v>
      </c>
      <c r="Z119" s="47">
        <v>11</v>
      </c>
      <c r="AA119" s="47">
        <v>42</v>
      </c>
      <c r="AB119" s="47">
        <v>17</v>
      </c>
      <c r="AC119" s="47">
        <v>75</v>
      </c>
      <c r="AD119" s="47">
        <v>37</v>
      </c>
      <c r="AE119" s="47">
        <v>7</v>
      </c>
      <c r="AF119" s="47"/>
      <c r="AG119" s="47">
        <v>3</v>
      </c>
      <c r="AH119" s="47">
        <f t="shared" si="30"/>
        <v>182</v>
      </c>
      <c r="AI119" s="47">
        <f t="shared" si="31"/>
        <v>76</v>
      </c>
      <c r="AJ119" s="47"/>
      <c r="AK119" s="47"/>
      <c r="AL119" s="47"/>
      <c r="AM119" s="47"/>
      <c r="AN119" s="48"/>
      <c r="AO119" s="154"/>
      <c r="AQ119" s="250" t="s">
        <v>109</v>
      </c>
      <c r="AR119" s="129">
        <v>25</v>
      </c>
      <c r="AS119" s="129">
        <v>25</v>
      </c>
      <c r="AT119" s="129">
        <v>25</v>
      </c>
      <c r="AU119" s="129">
        <v>25</v>
      </c>
      <c r="AV119" s="129">
        <v>24</v>
      </c>
      <c r="AW119" s="46">
        <f t="shared" si="32"/>
        <v>124</v>
      </c>
      <c r="AX119" s="46"/>
      <c r="AY119" s="46"/>
      <c r="AZ119" s="47">
        <v>153</v>
      </c>
      <c r="BA119" s="47">
        <v>0</v>
      </c>
      <c r="BB119" s="47">
        <v>153</v>
      </c>
      <c r="BC119" s="154">
        <v>23</v>
      </c>
      <c r="BE119" s="246" t="s">
        <v>109</v>
      </c>
      <c r="BF119" s="47">
        <v>127</v>
      </c>
      <c r="BG119" s="154">
        <v>14</v>
      </c>
    </row>
    <row r="120" spans="1:59" s="36" customFormat="1" ht="11.25" customHeight="1">
      <c r="A120" s="247" t="s">
        <v>30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8"/>
      <c r="T120" s="154"/>
      <c r="V120" s="247" t="s">
        <v>30</v>
      </c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8"/>
      <c r="AO120" s="154"/>
      <c r="AQ120" s="247" t="s">
        <v>30</v>
      </c>
      <c r="AR120" s="45"/>
      <c r="AS120" s="45"/>
      <c r="AT120" s="45"/>
      <c r="AU120" s="45"/>
      <c r="AV120" s="45"/>
      <c r="AW120" s="47">
        <f t="shared" si="32"/>
        <v>0</v>
      </c>
      <c r="AX120" s="47"/>
      <c r="AY120" s="47"/>
      <c r="AZ120" s="47"/>
      <c r="BA120" s="47"/>
      <c r="BB120" s="47"/>
      <c r="BC120" s="154"/>
      <c r="BE120" s="247" t="s">
        <v>30</v>
      </c>
      <c r="BF120" s="47"/>
      <c r="BG120" s="154"/>
    </row>
    <row r="121" spans="1:59" s="36" customFormat="1" ht="12" customHeight="1">
      <c r="A121" s="246" t="s">
        <v>110</v>
      </c>
      <c r="B121" s="47">
        <v>2711</v>
      </c>
      <c r="C121" s="47">
        <v>1336</v>
      </c>
      <c r="D121" s="47">
        <v>2515</v>
      </c>
      <c r="E121" s="47">
        <v>1216</v>
      </c>
      <c r="F121" s="47">
        <v>2351</v>
      </c>
      <c r="G121" s="47">
        <v>1187</v>
      </c>
      <c r="H121" s="47">
        <v>1743</v>
      </c>
      <c r="I121" s="47">
        <v>937</v>
      </c>
      <c r="J121" s="47">
        <v>1182</v>
      </c>
      <c r="K121" s="47"/>
      <c r="L121" s="47">
        <v>634</v>
      </c>
      <c r="M121" s="47">
        <f t="shared" si="28"/>
        <v>10502</v>
      </c>
      <c r="N121" s="47">
        <f t="shared" si="29"/>
        <v>5310</v>
      </c>
      <c r="O121" s="31">
        <v>30</v>
      </c>
      <c r="P121" s="31"/>
      <c r="Q121" s="31">
        <v>24</v>
      </c>
      <c r="R121" s="31">
        <v>18</v>
      </c>
      <c r="S121" s="583"/>
      <c r="T121" s="378">
        <v>15</v>
      </c>
      <c r="V121" s="246" t="s">
        <v>110</v>
      </c>
      <c r="W121" s="47">
        <v>378</v>
      </c>
      <c r="X121" s="47">
        <v>167</v>
      </c>
      <c r="Y121" s="47">
        <v>447</v>
      </c>
      <c r="Z121" s="47">
        <v>193</v>
      </c>
      <c r="AA121" s="47">
        <v>385</v>
      </c>
      <c r="AB121" s="47">
        <v>162</v>
      </c>
      <c r="AC121" s="47">
        <v>239</v>
      </c>
      <c r="AD121" s="47">
        <v>124</v>
      </c>
      <c r="AE121" s="47">
        <v>26</v>
      </c>
      <c r="AF121" s="47"/>
      <c r="AG121" s="47">
        <v>9</v>
      </c>
      <c r="AH121" s="47">
        <f t="shared" si="30"/>
        <v>1475</v>
      </c>
      <c r="AI121" s="47">
        <f t="shared" si="31"/>
        <v>655</v>
      </c>
      <c r="AJ121" s="47"/>
      <c r="AK121" s="47"/>
      <c r="AL121" s="47"/>
      <c r="AM121" s="47"/>
      <c r="AN121" s="48"/>
      <c r="AO121" s="154"/>
      <c r="AQ121" s="246" t="s">
        <v>110</v>
      </c>
      <c r="AR121" s="47">
        <v>81</v>
      </c>
      <c r="AS121" s="47">
        <v>81</v>
      </c>
      <c r="AT121" s="47">
        <v>78</v>
      </c>
      <c r="AU121" s="47">
        <v>70</v>
      </c>
      <c r="AV121" s="47">
        <v>67</v>
      </c>
      <c r="AW121" s="47">
        <f t="shared" si="32"/>
        <v>377</v>
      </c>
      <c r="AX121" s="47">
        <v>1</v>
      </c>
      <c r="AY121" s="47">
        <v>1</v>
      </c>
      <c r="AZ121" s="47">
        <v>328</v>
      </c>
      <c r="BA121" s="47">
        <v>34</v>
      </c>
      <c r="BB121" s="47">
        <v>362</v>
      </c>
      <c r="BC121" s="154">
        <v>67</v>
      </c>
      <c r="BE121" s="246" t="s">
        <v>110</v>
      </c>
      <c r="BF121" s="47">
        <v>196</v>
      </c>
      <c r="BG121" s="154">
        <v>13</v>
      </c>
    </row>
    <row r="122" spans="1:59" s="36" customFormat="1" ht="12" customHeight="1">
      <c r="A122" s="246" t="s">
        <v>111</v>
      </c>
      <c r="B122" s="47">
        <v>2305</v>
      </c>
      <c r="C122" s="47">
        <v>1174</v>
      </c>
      <c r="D122" s="47">
        <v>1507</v>
      </c>
      <c r="E122" s="47">
        <v>738</v>
      </c>
      <c r="F122" s="47">
        <v>1332</v>
      </c>
      <c r="G122" s="47">
        <v>666</v>
      </c>
      <c r="H122" s="47">
        <v>916</v>
      </c>
      <c r="I122" s="47">
        <v>472</v>
      </c>
      <c r="J122" s="47">
        <v>654</v>
      </c>
      <c r="K122" s="47"/>
      <c r="L122" s="47">
        <v>341</v>
      </c>
      <c r="M122" s="47">
        <f t="shared" si="28"/>
        <v>6714</v>
      </c>
      <c r="N122" s="47">
        <f t="shared" si="29"/>
        <v>3391</v>
      </c>
      <c r="O122" s="47"/>
      <c r="P122" s="47"/>
      <c r="Q122" s="47"/>
      <c r="R122" s="47"/>
      <c r="S122" s="48"/>
      <c r="T122" s="154"/>
      <c r="V122" s="246" t="s">
        <v>111</v>
      </c>
      <c r="W122" s="47">
        <v>386</v>
      </c>
      <c r="X122" s="47">
        <v>190</v>
      </c>
      <c r="Y122" s="47">
        <v>313</v>
      </c>
      <c r="Z122" s="47">
        <v>147</v>
      </c>
      <c r="AA122" s="47">
        <v>285</v>
      </c>
      <c r="AB122" s="47">
        <v>136</v>
      </c>
      <c r="AC122" s="47">
        <v>93</v>
      </c>
      <c r="AD122" s="47">
        <v>52</v>
      </c>
      <c r="AE122" s="47">
        <v>18</v>
      </c>
      <c r="AF122" s="47"/>
      <c r="AG122" s="47">
        <v>10</v>
      </c>
      <c r="AH122" s="47">
        <f t="shared" si="30"/>
        <v>1095</v>
      </c>
      <c r="AI122" s="47">
        <f t="shared" si="31"/>
        <v>535</v>
      </c>
      <c r="AJ122" s="47"/>
      <c r="AK122" s="47"/>
      <c r="AL122" s="47"/>
      <c r="AM122" s="47"/>
      <c r="AN122" s="48"/>
      <c r="AO122" s="154"/>
      <c r="AQ122" s="246" t="s">
        <v>111</v>
      </c>
      <c r="AR122" s="47">
        <v>107</v>
      </c>
      <c r="AS122" s="47">
        <v>100</v>
      </c>
      <c r="AT122" s="47">
        <v>98</v>
      </c>
      <c r="AU122" s="47">
        <v>84</v>
      </c>
      <c r="AV122" s="47">
        <v>76</v>
      </c>
      <c r="AW122" s="47">
        <f t="shared" si="32"/>
        <v>465</v>
      </c>
      <c r="AX122" s="47"/>
      <c r="AY122" s="47"/>
      <c r="AZ122" s="47">
        <v>241</v>
      </c>
      <c r="BA122" s="47">
        <v>41</v>
      </c>
      <c r="BB122" s="47">
        <v>282</v>
      </c>
      <c r="BC122" s="154">
        <v>101</v>
      </c>
      <c r="BE122" s="246" t="s">
        <v>111</v>
      </c>
      <c r="BF122" s="47">
        <v>249</v>
      </c>
      <c r="BG122" s="154">
        <v>7</v>
      </c>
    </row>
    <row r="123" spans="1:59" s="36" customFormat="1" ht="12" customHeight="1">
      <c r="A123" s="246" t="s">
        <v>112</v>
      </c>
      <c r="B123" s="47">
        <v>2665</v>
      </c>
      <c r="C123" s="47">
        <v>1282</v>
      </c>
      <c r="D123" s="47">
        <v>2192</v>
      </c>
      <c r="E123" s="47">
        <v>1083</v>
      </c>
      <c r="F123" s="47">
        <v>2166</v>
      </c>
      <c r="G123" s="47">
        <v>1089</v>
      </c>
      <c r="H123" s="47">
        <v>1882</v>
      </c>
      <c r="I123" s="47">
        <v>978</v>
      </c>
      <c r="J123" s="47">
        <v>1676</v>
      </c>
      <c r="K123" s="47"/>
      <c r="L123" s="47">
        <v>887</v>
      </c>
      <c r="M123" s="47">
        <f t="shared" si="28"/>
        <v>10581</v>
      </c>
      <c r="N123" s="47">
        <f t="shared" si="29"/>
        <v>5319</v>
      </c>
      <c r="O123" s="47"/>
      <c r="P123" s="47"/>
      <c r="Q123" s="47"/>
      <c r="R123" s="47"/>
      <c r="S123" s="48"/>
      <c r="T123" s="154"/>
      <c r="V123" s="246" t="s">
        <v>112</v>
      </c>
      <c r="W123" s="47">
        <v>98</v>
      </c>
      <c r="X123" s="47">
        <v>29</v>
      </c>
      <c r="Y123" s="47">
        <v>122</v>
      </c>
      <c r="Z123" s="47">
        <v>34</v>
      </c>
      <c r="AA123" s="47">
        <v>119</v>
      </c>
      <c r="AB123" s="47">
        <v>49</v>
      </c>
      <c r="AC123" s="47">
        <v>94</v>
      </c>
      <c r="AD123" s="47">
        <v>43</v>
      </c>
      <c r="AE123" s="47">
        <v>37</v>
      </c>
      <c r="AF123" s="47"/>
      <c r="AG123" s="47">
        <v>12</v>
      </c>
      <c r="AH123" s="47">
        <f t="shared" si="30"/>
        <v>470</v>
      </c>
      <c r="AI123" s="47">
        <f t="shared" si="31"/>
        <v>167</v>
      </c>
      <c r="AJ123" s="47"/>
      <c r="AK123" s="47"/>
      <c r="AL123" s="47"/>
      <c r="AM123" s="47"/>
      <c r="AN123" s="48"/>
      <c r="AO123" s="154"/>
      <c r="AQ123" s="246" t="s">
        <v>112</v>
      </c>
      <c r="AR123" s="47">
        <v>101</v>
      </c>
      <c r="AS123" s="47">
        <v>78</v>
      </c>
      <c r="AT123" s="47">
        <v>80</v>
      </c>
      <c r="AU123" s="47">
        <v>82</v>
      </c>
      <c r="AV123" s="47">
        <v>76</v>
      </c>
      <c r="AW123" s="47">
        <f t="shared" si="32"/>
        <v>417</v>
      </c>
      <c r="AX123" s="47"/>
      <c r="AY123" s="47"/>
      <c r="AZ123" s="47">
        <v>560</v>
      </c>
      <c r="BA123" s="47">
        <v>39</v>
      </c>
      <c r="BB123" s="47">
        <v>599</v>
      </c>
      <c r="BC123" s="154">
        <v>69</v>
      </c>
      <c r="BE123" s="246" t="s">
        <v>112</v>
      </c>
      <c r="BF123" s="47">
        <v>305</v>
      </c>
      <c r="BG123" s="154">
        <v>64</v>
      </c>
    </row>
    <row r="124" spans="1:59" s="36" customFormat="1" ht="12" customHeight="1">
      <c r="A124" s="246" t="s">
        <v>113</v>
      </c>
      <c r="B124" s="47">
        <v>566</v>
      </c>
      <c r="C124" s="47">
        <v>289</v>
      </c>
      <c r="D124" s="47">
        <v>374</v>
      </c>
      <c r="E124" s="47">
        <v>189</v>
      </c>
      <c r="F124" s="47">
        <v>294</v>
      </c>
      <c r="G124" s="47">
        <v>158</v>
      </c>
      <c r="H124" s="47">
        <v>215</v>
      </c>
      <c r="I124" s="47">
        <v>112</v>
      </c>
      <c r="J124" s="47">
        <v>172</v>
      </c>
      <c r="K124" s="47"/>
      <c r="L124" s="47">
        <v>104</v>
      </c>
      <c r="M124" s="47">
        <f t="shared" si="28"/>
        <v>1621</v>
      </c>
      <c r="N124" s="47">
        <f t="shared" si="29"/>
        <v>852</v>
      </c>
      <c r="O124" s="47"/>
      <c r="P124" s="47"/>
      <c r="Q124" s="47"/>
      <c r="R124" s="47"/>
      <c r="S124" s="48"/>
      <c r="T124" s="154"/>
      <c r="V124" s="246" t="s">
        <v>113</v>
      </c>
      <c r="W124" s="47">
        <v>6</v>
      </c>
      <c r="X124" s="47">
        <v>2</v>
      </c>
      <c r="Y124" s="47">
        <v>40</v>
      </c>
      <c r="Z124" s="47">
        <v>22</v>
      </c>
      <c r="AA124" s="47">
        <v>44</v>
      </c>
      <c r="AB124" s="47">
        <v>21</v>
      </c>
      <c r="AC124" s="47">
        <v>2</v>
      </c>
      <c r="AD124" s="47">
        <v>1</v>
      </c>
      <c r="AE124" s="47">
        <v>14</v>
      </c>
      <c r="AF124" s="47"/>
      <c r="AG124" s="47">
        <v>11</v>
      </c>
      <c r="AH124" s="47">
        <f t="shared" si="30"/>
        <v>106</v>
      </c>
      <c r="AI124" s="47">
        <f t="shared" si="31"/>
        <v>57</v>
      </c>
      <c r="AJ124" s="47"/>
      <c r="AK124" s="47"/>
      <c r="AL124" s="47"/>
      <c r="AM124" s="47"/>
      <c r="AN124" s="48"/>
      <c r="AO124" s="154"/>
      <c r="AQ124" s="246" t="s">
        <v>113</v>
      </c>
      <c r="AR124" s="47">
        <v>15</v>
      </c>
      <c r="AS124" s="47">
        <v>16</v>
      </c>
      <c r="AT124" s="47">
        <v>15</v>
      </c>
      <c r="AU124" s="47">
        <v>13</v>
      </c>
      <c r="AV124" s="47">
        <v>13</v>
      </c>
      <c r="AW124" s="47">
        <f t="shared" si="32"/>
        <v>72</v>
      </c>
      <c r="AX124" s="47"/>
      <c r="AY124" s="47"/>
      <c r="AZ124" s="47">
        <v>102</v>
      </c>
      <c r="BA124" s="47">
        <v>6</v>
      </c>
      <c r="BB124" s="47">
        <v>108</v>
      </c>
      <c r="BC124" s="154">
        <v>15</v>
      </c>
      <c r="BE124" s="246" t="s">
        <v>113</v>
      </c>
      <c r="BF124" s="47">
        <v>28</v>
      </c>
      <c r="BG124" s="154">
        <v>1</v>
      </c>
    </row>
    <row r="125" spans="1:59" s="36" customFormat="1" ht="12" customHeight="1">
      <c r="A125" s="246" t="s">
        <v>114</v>
      </c>
      <c r="B125" s="47">
        <v>2259</v>
      </c>
      <c r="C125" s="47">
        <v>1113</v>
      </c>
      <c r="D125" s="47">
        <v>1828</v>
      </c>
      <c r="E125" s="47">
        <v>920</v>
      </c>
      <c r="F125" s="47">
        <v>1602</v>
      </c>
      <c r="G125" s="47">
        <v>850</v>
      </c>
      <c r="H125" s="47">
        <v>1123</v>
      </c>
      <c r="I125" s="47">
        <v>570</v>
      </c>
      <c r="J125" s="47">
        <v>838</v>
      </c>
      <c r="K125" s="47"/>
      <c r="L125" s="47">
        <v>449</v>
      </c>
      <c r="M125" s="47">
        <f t="shared" si="28"/>
        <v>7650</v>
      </c>
      <c r="N125" s="47">
        <f t="shared" si="29"/>
        <v>3902</v>
      </c>
      <c r="O125" s="47"/>
      <c r="P125" s="47"/>
      <c r="Q125" s="47"/>
      <c r="R125" s="47"/>
      <c r="S125" s="48"/>
      <c r="T125" s="154"/>
      <c r="V125" s="246" t="s">
        <v>114</v>
      </c>
      <c r="W125" s="47">
        <v>173</v>
      </c>
      <c r="X125" s="47">
        <v>80</v>
      </c>
      <c r="Y125" s="47">
        <v>355</v>
      </c>
      <c r="Z125" s="47">
        <v>160</v>
      </c>
      <c r="AA125" s="47">
        <v>336</v>
      </c>
      <c r="AB125" s="47">
        <v>165</v>
      </c>
      <c r="AC125" s="47">
        <v>69</v>
      </c>
      <c r="AD125" s="47">
        <v>25</v>
      </c>
      <c r="AE125" s="47">
        <v>66</v>
      </c>
      <c r="AF125" s="47"/>
      <c r="AG125" s="47">
        <v>42</v>
      </c>
      <c r="AH125" s="47">
        <f t="shared" si="30"/>
        <v>999</v>
      </c>
      <c r="AI125" s="47">
        <f t="shared" si="31"/>
        <v>472</v>
      </c>
      <c r="AJ125" s="47"/>
      <c r="AK125" s="47"/>
      <c r="AL125" s="47"/>
      <c r="AM125" s="47"/>
      <c r="AN125" s="48"/>
      <c r="AO125" s="154"/>
      <c r="AQ125" s="246" t="s">
        <v>114</v>
      </c>
      <c r="AR125" s="47">
        <v>55</v>
      </c>
      <c r="AS125" s="47">
        <v>54</v>
      </c>
      <c r="AT125" s="47">
        <v>54</v>
      </c>
      <c r="AU125" s="47">
        <v>47</v>
      </c>
      <c r="AV125" s="47">
        <v>45</v>
      </c>
      <c r="AW125" s="47">
        <f t="shared" si="32"/>
        <v>255</v>
      </c>
      <c r="AX125" s="47"/>
      <c r="AY125" s="47"/>
      <c r="AZ125" s="47">
        <v>155</v>
      </c>
      <c r="BA125" s="47">
        <v>21</v>
      </c>
      <c r="BB125" s="47">
        <v>176</v>
      </c>
      <c r="BC125" s="154">
        <v>51</v>
      </c>
      <c r="BE125" s="246" t="s">
        <v>114</v>
      </c>
      <c r="BF125" s="47">
        <v>145</v>
      </c>
      <c r="BG125" s="154">
        <v>5</v>
      </c>
    </row>
    <row r="126" spans="1:59" s="36" customFormat="1" ht="12" customHeight="1">
      <c r="A126" s="246" t="s">
        <v>115</v>
      </c>
      <c r="B126" s="47">
        <v>2487</v>
      </c>
      <c r="C126" s="47">
        <v>1204</v>
      </c>
      <c r="D126" s="47">
        <v>2230</v>
      </c>
      <c r="E126" s="47">
        <v>1099</v>
      </c>
      <c r="F126" s="47">
        <v>2048</v>
      </c>
      <c r="G126" s="47">
        <v>1029</v>
      </c>
      <c r="H126" s="47">
        <v>1421</v>
      </c>
      <c r="I126" s="47">
        <v>737</v>
      </c>
      <c r="J126" s="47">
        <v>915</v>
      </c>
      <c r="K126" s="47"/>
      <c r="L126" s="47">
        <v>489</v>
      </c>
      <c r="M126" s="47">
        <f t="shared" si="28"/>
        <v>9101</v>
      </c>
      <c r="N126" s="47">
        <f t="shared" si="29"/>
        <v>4558</v>
      </c>
      <c r="O126" s="47"/>
      <c r="P126" s="47"/>
      <c r="Q126" s="47"/>
      <c r="R126" s="47"/>
      <c r="S126" s="48"/>
      <c r="T126" s="154"/>
      <c r="V126" s="246" t="s">
        <v>115</v>
      </c>
      <c r="W126" s="47">
        <v>240</v>
      </c>
      <c r="X126" s="47">
        <v>99</v>
      </c>
      <c r="Y126" s="47">
        <v>434</v>
      </c>
      <c r="Z126" s="47">
        <v>192</v>
      </c>
      <c r="AA126" s="47">
        <v>398</v>
      </c>
      <c r="AB126" s="47">
        <v>196</v>
      </c>
      <c r="AC126" s="47">
        <v>151</v>
      </c>
      <c r="AD126" s="47">
        <v>72</v>
      </c>
      <c r="AE126" s="47">
        <v>63</v>
      </c>
      <c r="AF126" s="47"/>
      <c r="AG126" s="47">
        <v>29</v>
      </c>
      <c r="AH126" s="47">
        <f t="shared" si="30"/>
        <v>1286</v>
      </c>
      <c r="AI126" s="47">
        <f t="shared" si="31"/>
        <v>588</v>
      </c>
      <c r="AJ126" s="47"/>
      <c r="AK126" s="47"/>
      <c r="AL126" s="47"/>
      <c r="AM126" s="47"/>
      <c r="AN126" s="48"/>
      <c r="AO126" s="154"/>
      <c r="AQ126" s="246" t="s">
        <v>115</v>
      </c>
      <c r="AR126" s="47">
        <v>91</v>
      </c>
      <c r="AS126" s="47">
        <v>91</v>
      </c>
      <c r="AT126" s="47">
        <v>89</v>
      </c>
      <c r="AU126" s="47">
        <v>79</v>
      </c>
      <c r="AV126" s="47">
        <v>69</v>
      </c>
      <c r="AW126" s="47">
        <f t="shared" si="32"/>
        <v>419</v>
      </c>
      <c r="AX126" s="47"/>
      <c r="AY126" s="47"/>
      <c r="AZ126" s="47">
        <v>212</v>
      </c>
      <c r="BA126" s="47">
        <v>37</v>
      </c>
      <c r="BB126" s="47">
        <v>249</v>
      </c>
      <c r="BC126" s="154">
        <v>84</v>
      </c>
      <c r="BE126" s="246" t="s">
        <v>115</v>
      </c>
      <c r="BF126" s="47">
        <v>172</v>
      </c>
      <c r="BG126" s="154">
        <v>14</v>
      </c>
    </row>
    <row r="127" spans="1:59" s="36" customFormat="1" ht="12" customHeight="1">
      <c r="A127" s="246" t="s">
        <v>116</v>
      </c>
      <c r="B127" s="47">
        <v>3956</v>
      </c>
      <c r="C127" s="47">
        <v>1950</v>
      </c>
      <c r="D127" s="47">
        <v>2685</v>
      </c>
      <c r="E127" s="47">
        <v>1363</v>
      </c>
      <c r="F127" s="47">
        <v>2221</v>
      </c>
      <c r="G127" s="47">
        <v>1119</v>
      </c>
      <c r="H127" s="47">
        <v>1577</v>
      </c>
      <c r="I127" s="47">
        <v>853</v>
      </c>
      <c r="J127" s="47">
        <v>1202</v>
      </c>
      <c r="K127" s="47"/>
      <c r="L127" s="47">
        <v>643</v>
      </c>
      <c r="M127" s="47">
        <f t="shared" si="28"/>
        <v>11641</v>
      </c>
      <c r="N127" s="47">
        <f t="shared" si="29"/>
        <v>5928</v>
      </c>
      <c r="O127" s="31"/>
      <c r="P127" s="31"/>
      <c r="Q127" s="31"/>
      <c r="R127" s="47"/>
      <c r="S127" s="48"/>
      <c r="T127" s="154"/>
      <c r="V127" s="246" t="s">
        <v>116</v>
      </c>
      <c r="W127" s="47">
        <v>441</v>
      </c>
      <c r="X127" s="47">
        <v>203</v>
      </c>
      <c r="Y127" s="47">
        <v>465</v>
      </c>
      <c r="Z127" s="47">
        <v>207</v>
      </c>
      <c r="AA127" s="47">
        <v>415</v>
      </c>
      <c r="AB127" s="47">
        <v>205</v>
      </c>
      <c r="AC127" s="47">
        <v>188</v>
      </c>
      <c r="AD127" s="47">
        <v>94</v>
      </c>
      <c r="AE127" s="47">
        <v>58</v>
      </c>
      <c r="AF127" s="47"/>
      <c r="AG127" s="47">
        <v>30</v>
      </c>
      <c r="AH127" s="47">
        <f t="shared" si="30"/>
        <v>1567</v>
      </c>
      <c r="AI127" s="47">
        <f t="shared" si="31"/>
        <v>739</v>
      </c>
      <c r="AJ127" s="47"/>
      <c r="AK127" s="47"/>
      <c r="AL127" s="47"/>
      <c r="AM127" s="47"/>
      <c r="AN127" s="48"/>
      <c r="AO127" s="154"/>
      <c r="AQ127" s="246" t="s">
        <v>116</v>
      </c>
      <c r="AR127" s="47">
        <v>121</v>
      </c>
      <c r="AS127" s="47">
        <v>113</v>
      </c>
      <c r="AT127" s="47">
        <v>108</v>
      </c>
      <c r="AU127" s="47">
        <v>95</v>
      </c>
      <c r="AV127" s="47">
        <v>90</v>
      </c>
      <c r="AW127" s="47">
        <f t="shared" si="32"/>
        <v>527</v>
      </c>
      <c r="AX127" s="47"/>
      <c r="AY127" s="47"/>
      <c r="AZ127" s="47">
        <v>312</v>
      </c>
      <c r="BA127" s="47">
        <v>32</v>
      </c>
      <c r="BB127" s="47">
        <v>344</v>
      </c>
      <c r="BC127" s="154">
        <v>101</v>
      </c>
      <c r="BE127" s="246" t="s">
        <v>116</v>
      </c>
      <c r="BF127" s="47">
        <v>273</v>
      </c>
      <c r="BG127" s="154">
        <v>15</v>
      </c>
    </row>
    <row r="128" spans="1:59" s="36" customFormat="1" ht="12" customHeight="1">
      <c r="A128" s="247" t="s">
        <v>31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8"/>
      <c r="T128" s="154"/>
      <c r="V128" s="247" t="s">
        <v>31</v>
      </c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8"/>
      <c r="AO128" s="154"/>
      <c r="AQ128" s="247" t="s">
        <v>31</v>
      </c>
      <c r="AR128" s="49"/>
      <c r="AS128" s="49"/>
      <c r="AT128" s="49"/>
      <c r="AU128" s="49"/>
      <c r="AV128" s="49"/>
      <c r="AW128" s="47">
        <f t="shared" si="32"/>
        <v>0</v>
      </c>
      <c r="AX128" s="47"/>
      <c r="AY128" s="47"/>
      <c r="AZ128" s="47"/>
      <c r="BA128" s="47"/>
      <c r="BB128" s="47"/>
      <c r="BC128" s="154"/>
      <c r="BE128" s="247" t="s">
        <v>31</v>
      </c>
      <c r="BF128" s="47"/>
      <c r="BG128" s="154"/>
    </row>
    <row r="129" spans="1:59" s="36" customFormat="1" ht="13.5" customHeight="1">
      <c r="A129" s="246" t="s">
        <v>117</v>
      </c>
      <c r="B129" s="47">
        <v>282</v>
      </c>
      <c r="C129" s="47">
        <v>132</v>
      </c>
      <c r="D129" s="47">
        <v>129</v>
      </c>
      <c r="E129" s="47">
        <v>67</v>
      </c>
      <c r="F129" s="47">
        <v>89</v>
      </c>
      <c r="G129" s="47">
        <v>39</v>
      </c>
      <c r="H129" s="47">
        <v>76</v>
      </c>
      <c r="I129" s="47">
        <v>34</v>
      </c>
      <c r="J129" s="47">
        <v>64</v>
      </c>
      <c r="K129" s="47"/>
      <c r="L129" s="47">
        <v>23</v>
      </c>
      <c r="M129" s="47">
        <f t="shared" si="28"/>
        <v>640</v>
      </c>
      <c r="N129" s="47">
        <f t="shared" si="29"/>
        <v>295</v>
      </c>
      <c r="O129" s="47"/>
      <c r="P129" s="47"/>
      <c r="Q129" s="47"/>
      <c r="R129" s="47"/>
      <c r="S129" s="48"/>
      <c r="T129" s="154"/>
      <c r="V129" s="246" t="s">
        <v>117</v>
      </c>
      <c r="W129" s="47">
        <v>62</v>
      </c>
      <c r="X129" s="47">
        <v>20</v>
      </c>
      <c r="Y129" s="47">
        <v>41</v>
      </c>
      <c r="Z129" s="47">
        <v>21</v>
      </c>
      <c r="AA129" s="47">
        <v>9</v>
      </c>
      <c r="AB129" s="47">
        <v>5</v>
      </c>
      <c r="AC129" s="47">
        <v>5</v>
      </c>
      <c r="AD129" s="47">
        <v>2</v>
      </c>
      <c r="AE129" s="47">
        <v>9</v>
      </c>
      <c r="AF129" s="47"/>
      <c r="AG129" s="47">
        <v>0</v>
      </c>
      <c r="AH129" s="47">
        <f t="shared" si="30"/>
        <v>126</v>
      </c>
      <c r="AI129" s="47">
        <f t="shared" si="31"/>
        <v>48</v>
      </c>
      <c r="AJ129" s="47"/>
      <c r="AK129" s="47"/>
      <c r="AL129" s="47"/>
      <c r="AM129" s="47"/>
      <c r="AN129" s="48"/>
      <c r="AO129" s="154"/>
      <c r="AQ129" s="250" t="s">
        <v>117</v>
      </c>
      <c r="AR129" s="129">
        <v>10</v>
      </c>
      <c r="AS129" s="129">
        <v>6</v>
      </c>
      <c r="AT129" s="129">
        <v>5</v>
      </c>
      <c r="AU129" s="129">
        <v>6</v>
      </c>
      <c r="AV129" s="129">
        <v>5</v>
      </c>
      <c r="AW129" s="46">
        <f>SUM(AR129:AV129)</f>
        <v>32</v>
      </c>
      <c r="AX129" s="46"/>
      <c r="AY129" s="46"/>
      <c r="AZ129" s="47">
        <v>21</v>
      </c>
      <c r="BA129" s="47">
        <v>2</v>
      </c>
      <c r="BB129" s="47">
        <v>23</v>
      </c>
      <c r="BC129" s="154">
        <v>6</v>
      </c>
      <c r="BE129" s="246" t="s">
        <v>117</v>
      </c>
      <c r="BF129" s="47">
        <v>18</v>
      </c>
      <c r="BG129" s="154">
        <v>2</v>
      </c>
    </row>
    <row r="130" spans="1:59" s="36" customFormat="1" ht="13.5" customHeight="1">
      <c r="A130" s="246" t="s">
        <v>118</v>
      </c>
      <c r="B130" s="47">
        <v>2314</v>
      </c>
      <c r="C130" s="47">
        <v>1160</v>
      </c>
      <c r="D130" s="47">
        <v>1868</v>
      </c>
      <c r="E130" s="47">
        <v>920</v>
      </c>
      <c r="F130" s="47">
        <v>1780</v>
      </c>
      <c r="G130" s="47">
        <v>889</v>
      </c>
      <c r="H130" s="47">
        <v>1195</v>
      </c>
      <c r="I130" s="47">
        <v>626</v>
      </c>
      <c r="J130" s="47">
        <v>891</v>
      </c>
      <c r="K130" s="47"/>
      <c r="L130" s="47">
        <v>471</v>
      </c>
      <c r="M130" s="47">
        <f t="shared" si="28"/>
        <v>8048</v>
      </c>
      <c r="N130" s="47">
        <f t="shared" si="29"/>
        <v>4066</v>
      </c>
      <c r="O130" s="47"/>
      <c r="P130" s="47"/>
      <c r="Q130" s="47"/>
      <c r="R130" s="47"/>
      <c r="S130" s="48"/>
      <c r="T130" s="154"/>
      <c r="V130" s="246" t="s">
        <v>118</v>
      </c>
      <c r="W130" s="47">
        <v>227</v>
      </c>
      <c r="X130" s="47">
        <v>105</v>
      </c>
      <c r="Y130" s="47">
        <v>149</v>
      </c>
      <c r="Z130" s="47">
        <v>68</v>
      </c>
      <c r="AA130" s="47">
        <v>195</v>
      </c>
      <c r="AB130" s="47">
        <v>77</v>
      </c>
      <c r="AC130" s="47">
        <v>130</v>
      </c>
      <c r="AD130" s="47">
        <v>70</v>
      </c>
      <c r="AE130" s="47">
        <v>14</v>
      </c>
      <c r="AF130" s="47"/>
      <c r="AG130" s="47">
        <v>6</v>
      </c>
      <c r="AH130" s="47">
        <f t="shared" si="30"/>
        <v>715</v>
      </c>
      <c r="AI130" s="47">
        <f t="shared" si="31"/>
        <v>326</v>
      </c>
      <c r="AJ130" s="47"/>
      <c r="AK130" s="47"/>
      <c r="AL130" s="47"/>
      <c r="AM130" s="47"/>
      <c r="AN130" s="48"/>
      <c r="AO130" s="154"/>
      <c r="AQ130" s="250" t="s">
        <v>118</v>
      </c>
      <c r="AR130" s="129">
        <v>53</v>
      </c>
      <c r="AS130" s="129">
        <v>50</v>
      </c>
      <c r="AT130" s="129">
        <v>51</v>
      </c>
      <c r="AU130" s="129">
        <v>40</v>
      </c>
      <c r="AV130" s="129">
        <v>33</v>
      </c>
      <c r="AW130" s="46">
        <f t="shared" si="32"/>
        <v>227</v>
      </c>
      <c r="AX130" s="46"/>
      <c r="AY130" s="46"/>
      <c r="AZ130" s="47">
        <v>259</v>
      </c>
      <c r="BA130" s="47">
        <v>19</v>
      </c>
      <c r="BB130" s="47">
        <v>278</v>
      </c>
      <c r="BC130" s="154">
        <v>41</v>
      </c>
      <c r="BE130" s="246" t="s">
        <v>118</v>
      </c>
      <c r="BF130" s="47">
        <v>167</v>
      </c>
      <c r="BG130" s="154">
        <v>13</v>
      </c>
    </row>
    <row r="131" spans="1:59" s="36" customFormat="1" ht="13.5" customHeight="1">
      <c r="A131" s="246" t="s">
        <v>119</v>
      </c>
      <c r="B131" s="47">
        <v>169</v>
      </c>
      <c r="C131" s="47">
        <v>86</v>
      </c>
      <c r="D131" s="47">
        <v>110</v>
      </c>
      <c r="E131" s="47">
        <v>57</v>
      </c>
      <c r="F131" s="47">
        <v>107</v>
      </c>
      <c r="G131" s="47">
        <v>57</v>
      </c>
      <c r="H131" s="47">
        <v>91</v>
      </c>
      <c r="I131" s="47">
        <v>47</v>
      </c>
      <c r="J131" s="47">
        <v>59</v>
      </c>
      <c r="K131" s="47"/>
      <c r="L131" s="47">
        <v>26</v>
      </c>
      <c r="M131" s="47">
        <f t="shared" si="28"/>
        <v>536</v>
      </c>
      <c r="N131" s="47">
        <f t="shared" si="29"/>
        <v>273</v>
      </c>
      <c r="O131" s="49"/>
      <c r="P131" s="49"/>
      <c r="Q131" s="49"/>
      <c r="R131" s="49"/>
      <c r="S131" s="71"/>
      <c r="T131" s="176"/>
      <c r="V131" s="246" t="s">
        <v>119</v>
      </c>
      <c r="W131" s="47">
        <v>51</v>
      </c>
      <c r="X131" s="47">
        <v>27</v>
      </c>
      <c r="Y131" s="47">
        <v>20</v>
      </c>
      <c r="Z131" s="47">
        <v>12</v>
      </c>
      <c r="AA131" s="47">
        <v>16</v>
      </c>
      <c r="AB131" s="47">
        <v>9</v>
      </c>
      <c r="AC131" s="47">
        <v>4</v>
      </c>
      <c r="AD131" s="47">
        <v>2</v>
      </c>
      <c r="AE131" s="47">
        <v>11</v>
      </c>
      <c r="AF131" s="47"/>
      <c r="AG131" s="47">
        <v>5</v>
      </c>
      <c r="AH131" s="47">
        <f t="shared" si="30"/>
        <v>102</v>
      </c>
      <c r="AI131" s="47">
        <f t="shared" si="31"/>
        <v>55</v>
      </c>
      <c r="AJ131" s="47"/>
      <c r="AK131" s="47"/>
      <c r="AL131" s="47"/>
      <c r="AM131" s="47"/>
      <c r="AN131" s="48"/>
      <c r="AO131" s="154"/>
      <c r="AQ131" s="250" t="s">
        <v>119</v>
      </c>
      <c r="AR131" s="129">
        <v>5</v>
      </c>
      <c r="AS131" s="129">
        <v>5</v>
      </c>
      <c r="AT131" s="129">
        <v>5</v>
      </c>
      <c r="AU131" s="129">
        <v>5</v>
      </c>
      <c r="AV131" s="129">
        <v>5</v>
      </c>
      <c r="AW131" s="46">
        <f t="shared" si="32"/>
        <v>25</v>
      </c>
      <c r="AX131" s="46"/>
      <c r="AY131" s="46"/>
      <c r="AZ131" s="47">
        <v>20</v>
      </c>
      <c r="BA131" s="47">
        <v>0</v>
      </c>
      <c r="BB131" s="47">
        <v>20</v>
      </c>
      <c r="BC131" s="154">
        <v>5</v>
      </c>
      <c r="BE131" s="246" t="s">
        <v>119</v>
      </c>
      <c r="BF131" s="47">
        <v>14</v>
      </c>
      <c r="BG131" s="154">
        <v>0</v>
      </c>
    </row>
    <row r="132" spans="1:59" s="36" customFormat="1" ht="13.5" customHeight="1">
      <c r="A132" s="247" t="s">
        <v>32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8"/>
      <c r="O132" s="77"/>
      <c r="P132" s="438"/>
      <c r="Q132" s="77"/>
      <c r="R132" s="77"/>
      <c r="S132" s="622"/>
      <c r="T132" s="127"/>
      <c r="V132" s="247" t="s">
        <v>32</v>
      </c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8"/>
      <c r="AO132" s="154"/>
      <c r="AQ132" s="247" t="s">
        <v>32</v>
      </c>
      <c r="AR132" s="45"/>
      <c r="AS132" s="45"/>
      <c r="AT132" s="45"/>
      <c r="AU132" s="45"/>
      <c r="AV132" s="45"/>
      <c r="AW132" s="47">
        <f t="shared" si="32"/>
        <v>0</v>
      </c>
      <c r="AX132" s="47"/>
      <c r="AY132" s="47"/>
      <c r="AZ132" s="47"/>
      <c r="BA132" s="47"/>
      <c r="BB132" s="47"/>
      <c r="BC132" s="154"/>
      <c r="BE132" s="247" t="s">
        <v>32</v>
      </c>
      <c r="BF132" s="47"/>
      <c r="BG132" s="154"/>
    </row>
    <row r="133" spans="1:59" s="36" customFormat="1" ht="13.5" customHeight="1">
      <c r="A133" s="246" t="s">
        <v>120</v>
      </c>
      <c r="B133" s="47">
        <v>5494</v>
      </c>
      <c r="C133" s="47">
        <v>2711</v>
      </c>
      <c r="D133" s="47">
        <v>4246</v>
      </c>
      <c r="E133" s="47">
        <v>2077</v>
      </c>
      <c r="F133" s="47">
        <v>4271</v>
      </c>
      <c r="G133" s="47">
        <v>2046</v>
      </c>
      <c r="H133" s="47">
        <v>3346</v>
      </c>
      <c r="I133" s="47">
        <v>1657</v>
      </c>
      <c r="J133" s="47">
        <v>2504</v>
      </c>
      <c r="K133" s="47"/>
      <c r="L133" s="47">
        <v>1252</v>
      </c>
      <c r="M133" s="47">
        <f t="shared" si="28"/>
        <v>19861</v>
      </c>
      <c r="N133" s="47">
        <f t="shared" si="29"/>
        <v>9743</v>
      </c>
      <c r="O133" s="45"/>
      <c r="P133" s="45"/>
      <c r="Q133" s="45"/>
      <c r="R133" s="45"/>
      <c r="S133" s="72"/>
      <c r="T133" s="153"/>
      <c r="V133" s="246" t="s">
        <v>120</v>
      </c>
      <c r="W133" s="47">
        <v>929</v>
      </c>
      <c r="X133" s="47">
        <v>411</v>
      </c>
      <c r="Y133" s="47">
        <v>676</v>
      </c>
      <c r="Z133" s="47">
        <v>296</v>
      </c>
      <c r="AA133" s="47">
        <v>835</v>
      </c>
      <c r="AB133" s="47">
        <v>338</v>
      </c>
      <c r="AC133" s="47">
        <v>507</v>
      </c>
      <c r="AD133" s="47">
        <v>237</v>
      </c>
      <c r="AE133" s="47">
        <v>182</v>
      </c>
      <c r="AF133" s="47"/>
      <c r="AG133" s="47">
        <v>91</v>
      </c>
      <c r="AH133" s="47">
        <f t="shared" si="30"/>
        <v>3129</v>
      </c>
      <c r="AI133" s="47">
        <f t="shared" si="31"/>
        <v>1373</v>
      </c>
      <c r="AJ133" s="47"/>
      <c r="AK133" s="47"/>
      <c r="AL133" s="47"/>
      <c r="AM133" s="47"/>
      <c r="AN133" s="48"/>
      <c r="AO133" s="154"/>
      <c r="AQ133" s="246" t="s">
        <v>120</v>
      </c>
      <c r="AR133" s="47">
        <v>188</v>
      </c>
      <c r="AS133" s="47">
        <v>184</v>
      </c>
      <c r="AT133" s="47">
        <v>183</v>
      </c>
      <c r="AU133" s="47">
        <v>178</v>
      </c>
      <c r="AV133" s="47">
        <v>175</v>
      </c>
      <c r="AW133" s="47">
        <f t="shared" si="32"/>
        <v>908</v>
      </c>
      <c r="AX133" s="47"/>
      <c r="AY133" s="47"/>
      <c r="AZ133" s="47">
        <v>614</v>
      </c>
      <c r="BA133" s="47">
        <v>66</v>
      </c>
      <c r="BB133" s="47">
        <v>680</v>
      </c>
      <c r="BC133" s="154">
        <v>180</v>
      </c>
      <c r="BE133" s="246" t="s">
        <v>120</v>
      </c>
      <c r="BF133" s="47">
        <v>417</v>
      </c>
      <c r="BG133" s="154">
        <v>35</v>
      </c>
    </row>
    <row r="134" spans="1:59" s="36" customFormat="1" ht="13.5" customHeight="1">
      <c r="A134" s="246" t="s">
        <v>121</v>
      </c>
      <c r="B134" s="47">
        <v>5816</v>
      </c>
      <c r="C134" s="47">
        <v>2876</v>
      </c>
      <c r="D134" s="47">
        <v>4515</v>
      </c>
      <c r="E134" s="47">
        <v>2240</v>
      </c>
      <c r="F134" s="47">
        <v>4147</v>
      </c>
      <c r="G134" s="47">
        <v>2055</v>
      </c>
      <c r="H134" s="47">
        <v>3376</v>
      </c>
      <c r="I134" s="47">
        <v>1676</v>
      </c>
      <c r="J134" s="47">
        <v>2255</v>
      </c>
      <c r="K134" s="47"/>
      <c r="L134" s="47">
        <v>1155</v>
      </c>
      <c r="M134" s="47">
        <f t="shared" si="28"/>
        <v>20109</v>
      </c>
      <c r="N134" s="47">
        <f t="shared" si="29"/>
        <v>10002</v>
      </c>
      <c r="O134" s="47"/>
      <c r="P134" s="47"/>
      <c r="Q134" s="47"/>
      <c r="R134" s="47"/>
      <c r="S134" s="48"/>
      <c r="T134" s="154"/>
      <c r="V134" s="246" t="s">
        <v>121</v>
      </c>
      <c r="W134" s="47">
        <v>838</v>
      </c>
      <c r="X134" s="47">
        <v>385</v>
      </c>
      <c r="Y134" s="47">
        <v>646</v>
      </c>
      <c r="Z134" s="47">
        <v>293</v>
      </c>
      <c r="AA134" s="47">
        <v>672</v>
      </c>
      <c r="AB134" s="47">
        <v>302</v>
      </c>
      <c r="AC134" s="47">
        <v>436</v>
      </c>
      <c r="AD134" s="47">
        <v>187</v>
      </c>
      <c r="AE134" s="47">
        <v>125</v>
      </c>
      <c r="AF134" s="47"/>
      <c r="AG134" s="47">
        <v>60</v>
      </c>
      <c r="AH134" s="47">
        <f t="shared" si="30"/>
        <v>2717</v>
      </c>
      <c r="AI134" s="47">
        <f t="shared" si="31"/>
        <v>1227</v>
      </c>
      <c r="AJ134" s="47"/>
      <c r="AK134" s="47"/>
      <c r="AL134" s="47"/>
      <c r="AM134" s="47"/>
      <c r="AN134" s="48"/>
      <c r="AO134" s="154"/>
      <c r="AQ134" s="246" t="s">
        <v>121</v>
      </c>
      <c r="AR134" s="47">
        <v>190</v>
      </c>
      <c r="AS134" s="47">
        <v>184</v>
      </c>
      <c r="AT134" s="47">
        <v>184</v>
      </c>
      <c r="AU134" s="47">
        <v>179</v>
      </c>
      <c r="AV134" s="47">
        <v>161</v>
      </c>
      <c r="AW134" s="47">
        <f t="shared" si="32"/>
        <v>898</v>
      </c>
      <c r="AX134" s="47"/>
      <c r="AY134" s="47"/>
      <c r="AZ134" s="47">
        <v>628</v>
      </c>
      <c r="BA134" s="47">
        <v>82</v>
      </c>
      <c r="BB134" s="47">
        <v>710</v>
      </c>
      <c r="BC134" s="154">
        <v>185</v>
      </c>
      <c r="BE134" s="246" t="s">
        <v>121</v>
      </c>
      <c r="BF134" s="47">
        <v>418</v>
      </c>
      <c r="BG134" s="154">
        <v>75</v>
      </c>
    </row>
    <row r="135" spans="1:59" s="36" customFormat="1" ht="13.5" customHeight="1">
      <c r="A135" s="246" t="s">
        <v>122</v>
      </c>
      <c r="B135" s="47">
        <v>3548</v>
      </c>
      <c r="C135" s="47">
        <v>1788</v>
      </c>
      <c r="D135" s="47">
        <v>2466</v>
      </c>
      <c r="E135" s="47">
        <v>1197</v>
      </c>
      <c r="F135" s="47">
        <v>2227</v>
      </c>
      <c r="G135" s="47">
        <v>1096</v>
      </c>
      <c r="H135" s="47">
        <v>1754</v>
      </c>
      <c r="I135" s="47">
        <v>835</v>
      </c>
      <c r="J135" s="47">
        <v>1381</v>
      </c>
      <c r="K135" s="47"/>
      <c r="L135" s="47">
        <v>736</v>
      </c>
      <c r="M135" s="47">
        <f t="shared" si="28"/>
        <v>11376</v>
      </c>
      <c r="N135" s="47">
        <f t="shared" si="29"/>
        <v>5652</v>
      </c>
      <c r="O135" s="47"/>
      <c r="P135" s="47"/>
      <c r="Q135" s="47"/>
      <c r="R135" s="47"/>
      <c r="S135" s="48"/>
      <c r="T135" s="154"/>
      <c r="V135" s="246" t="s">
        <v>122</v>
      </c>
      <c r="W135" s="47">
        <v>382</v>
      </c>
      <c r="X135" s="47">
        <v>172</v>
      </c>
      <c r="Y135" s="47">
        <v>374</v>
      </c>
      <c r="Z135" s="47">
        <v>155</v>
      </c>
      <c r="AA135" s="47">
        <v>299</v>
      </c>
      <c r="AB135" s="47">
        <v>143</v>
      </c>
      <c r="AC135" s="47">
        <v>163</v>
      </c>
      <c r="AD135" s="47">
        <v>71</v>
      </c>
      <c r="AE135" s="47">
        <v>110</v>
      </c>
      <c r="AF135" s="47"/>
      <c r="AG135" s="47">
        <v>61</v>
      </c>
      <c r="AH135" s="47">
        <f t="shared" si="30"/>
        <v>1328</v>
      </c>
      <c r="AI135" s="47">
        <f t="shared" si="31"/>
        <v>602</v>
      </c>
      <c r="AJ135" s="47"/>
      <c r="AK135" s="47"/>
      <c r="AL135" s="47"/>
      <c r="AM135" s="47"/>
      <c r="AN135" s="48"/>
      <c r="AO135" s="154"/>
      <c r="AQ135" s="246" t="s">
        <v>122</v>
      </c>
      <c r="AR135" s="47">
        <v>113</v>
      </c>
      <c r="AS135" s="47">
        <v>112</v>
      </c>
      <c r="AT135" s="47">
        <v>110</v>
      </c>
      <c r="AU135" s="47">
        <v>108</v>
      </c>
      <c r="AV135" s="47">
        <v>103</v>
      </c>
      <c r="AW135" s="47">
        <f t="shared" si="32"/>
        <v>546</v>
      </c>
      <c r="AX135" s="47"/>
      <c r="AY135" s="47"/>
      <c r="AZ135" s="47">
        <v>326</v>
      </c>
      <c r="BA135" s="47">
        <v>57</v>
      </c>
      <c r="BB135" s="47">
        <v>383</v>
      </c>
      <c r="BC135" s="154">
        <v>111</v>
      </c>
      <c r="BE135" s="246" t="s">
        <v>122</v>
      </c>
      <c r="BF135" s="47">
        <v>425</v>
      </c>
      <c r="BG135" s="154">
        <v>45</v>
      </c>
    </row>
    <row r="136" spans="1:59" s="36" customFormat="1" ht="11.25" customHeight="1">
      <c r="A136" s="247" t="s">
        <v>33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8"/>
      <c r="T136" s="154"/>
      <c r="V136" s="247" t="s">
        <v>33</v>
      </c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8"/>
      <c r="AO136" s="154"/>
      <c r="AQ136" s="247" t="s">
        <v>33</v>
      </c>
      <c r="AR136" s="47"/>
      <c r="AS136" s="47"/>
      <c r="AT136" s="47"/>
      <c r="AU136" s="47"/>
      <c r="AV136" s="47"/>
      <c r="AW136" s="47">
        <f t="shared" si="32"/>
        <v>0</v>
      </c>
      <c r="AX136" s="47"/>
      <c r="AY136" s="47"/>
      <c r="AZ136" s="47"/>
      <c r="BA136" s="47"/>
      <c r="BB136" s="47"/>
      <c r="BC136" s="154"/>
      <c r="BE136" s="247" t="s">
        <v>33</v>
      </c>
      <c r="BF136" s="47"/>
      <c r="BG136" s="154"/>
    </row>
    <row r="137" spans="1:59" s="36" customFormat="1" ht="13.5" customHeight="1">
      <c r="A137" s="128" t="s">
        <v>196</v>
      </c>
      <c r="B137" s="47">
        <v>84</v>
      </c>
      <c r="C137" s="47">
        <v>47</v>
      </c>
      <c r="D137" s="47">
        <v>73</v>
      </c>
      <c r="E137" s="47">
        <v>27</v>
      </c>
      <c r="F137" s="47">
        <v>43</v>
      </c>
      <c r="G137" s="47">
        <v>19</v>
      </c>
      <c r="H137" s="47">
        <v>39</v>
      </c>
      <c r="I137" s="47">
        <v>15</v>
      </c>
      <c r="J137" s="47">
        <v>41</v>
      </c>
      <c r="K137" s="47"/>
      <c r="L137" s="47">
        <v>20</v>
      </c>
      <c r="M137" s="47">
        <f>+B137+D137+F137+H137+J137</f>
        <v>280</v>
      </c>
      <c r="N137" s="47">
        <f>+C137+E137+G137+I137+L137</f>
        <v>128</v>
      </c>
      <c r="O137" s="47"/>
      <c r="P137" s="47"/>
      <c r="Q137" s="47"/>
      <c r="R137" s="47"/>
      <c r="S137" s="48"/>
      <c r="T137" s="154"/>
      <c r="V137" s="128" t="s">
        <v>196</v>
      </c>
      <c r="W137" s="47">
        <v>7</v>
      </c>
      <c r="X137" s="47">
        <v>2</v>
      </c>
      <c r="Y137" s="47">
        <v>9</v>
      </c>
      <c r="Z137" s="47">
        <v>4</v>
      </c>
      <c r="AA137" s="47">
        <v>1</v>
      </c>
      <c r="AB137" s="47">
        <v>0</v>
      </c>
      <c r="AC137" s="47">
        <v>0</v>
      </c>
      <c r="AD137" s="47">
        <v>0</v>
      </c>
      <c r="AE137" s="47">
        <v>0</v>
      </c>
      <c r="AF137" s="47"/>
      <c r="AG137" s="47">
        <v>0</v>
      </c>
      <c r="AH137" s="47">
        <f>+W137+Y137+AA137+AC137+AE137</f>
        <v>17</v>
      </c>
      <c r="AI137" s="47">
        <f>+X137+Z137+AB137+AD137+AG137</f>
        <v>6</v>
      </c>
      <c r="AJ137" s="47"/>
      <c r="AK137" s="47"/>
      <c r="AL137" s="47"/>
      <c r="AM137" s="47"/>
      <c r="AN137" s="48"/>
      <c r="AO137" s="154"/>
      <c r="AQ137" s="128" t="s">
        <v>196</v>
      </c>
      <c r="AR137" s="47">
        <v>2</v>
      </c>
      <c r="AS137" s="47">
        <v>2</v>
      </c>
      <c r="AT137" s="47">
        <v>2</v>
      </c>
      <c r="AU137" s="47">
        <v>2</v>
      </c>
      <c r="AV137" s="47">
        <v>2</v>
      </c>
      <c r="AW137" s="47">
        <f>SUM(AR137:AV137)</f>
        <v>10</v>
      </c>
      <c r="AX137" s="47"/>
      <c r="AY137" s="47"/>
      <c r="AZ137" s="47">
        <v>10</v>
      </c>
      <c r="BA137" s="47">
        <v>0</v>
      </c>
      <c r="BB137" s="47">
        <v>10</v>
      </c>
      <c r="BC137" s="154">
        <v>2</v>
      </c>
      <c r="BE137" s="128" t="s">
        <v>196</v>
      </c>
      <c r="BF137" s="47">
        <v>3</v>
      </c>
      <c r="BG137" s="154">
        <v>0</v>
      </c>
    </row>
    <row r="138" spans="1:59" s="36" customFormat="1" ht="13.5" customHeight="1">
      <c r="A138" s="246" t="s">
        <v>123</v>
      </c>
      <c r="B138" s="47">
        <v>63</v>
      </c>
      <c r="C138" s="47">
        <v>33</v>
      </c>
      <c r="D138" s="47">
        <v>74</v>
      </c>
      <c r="E138" s="47">
        <v>26</v>
      </c>
      <c r="F138" s="47">
        <v>61</v>
      </c>
      <c r="G138" s="47">
        <v>30</v>
      </c>
      <c r="H138" s="47">
        <v>44</v>
      </c>
      <c r="I138" s="47">
        <v>19</v>
      </c>
      <c r="J138" s="47">
        <v>39</v>
      </c>
      <c r="K138" s="47"/>
      <c r="L138" s="47">
        <v>26</v>
      </c>
      <c r="M138" s="47">
        <f>+B138+D138+F138+H138+J138</f>
        <v>281</v>
      </c>
      <c r="N138" s="47">
        <f>+C138+E138+G138+I138+L138</f>
        <v>134</v>
      </c>
      <c r="O138" s="47"/>
      <c r="P138" s="47"/>
      <c r="Q138" s="47"/>
      <c r="R138" s="47"/>
      <c r="S138" s="48"/>
      <c r="T138" s="154"/>
      <c r="V138" s="246" t="s">
        <v>123</v>
      </c>
      <c r="W138" s="47">
        <v>13</v>
      </c>
      <c r="X138" s="47">
        <v>6</v>
      </c>
      <c r="Y138" s="47">
        <v>23</v>
      </c>
      <c r="Z138" s="47">
        <v>5</v>
      </c>
      <c r="AA138" s="47">
        <v>11</v>
      </c>
      <c r="AB138" s="47">
        <v>6</v>
      </c>
      <c r="AC138" s="47">
        <v>7</v>
      </c>
      <c r="AD138" s="47">
        <v>4</v>
      </c>
      <c r="AE138" s="47">
        <v>1</v>
      </c>
      <c r="AF138" s="47"/>
      <c r="AG138" s="47">
        <v>0</v>
      </c>
      <c r="AH138" s="47">
        <f>+W138+Y138+AA138+AC138+AE138</f>
        <v>55</v>
      </c>
      <c r="AI138" s="47">
        <f>+X138+Z138+AB138+AD138+AG138</f>
        <v>21</v>
      </c>
      <c r="AJ138" s="47"/>
      <c r="AK138" s="47"/>
      <c r="AL138" s="47"/>
      <c r="AM138" s="47"/>
      <c r="AN138" s="48"/>
      <c r="AO138" s="154"/>
      <c r="AQ138" s="246" t="s">
        <v>123</v>
      </c>
      <c r="AR138" s="47">
        <v>1</v>
      </c>
      <c r="AS138" s="47">
        <v>1</v>
      </c>
      <c r="AT138" s="47">
        <v>1</v>
      </c>
      <c r="AU138" s="47">
        <v>1</v>
      </c>
      <c r="AV138" s="47">
        <v>1</v>
      </c>
      <c r="AW138" s="47">
        <f>SUM(AR138:AV138)</f>
        <v>5</v>
      </c>
      <c r="AX138" s="47"/>
      <c r="AY138" s="47"/>
      <c r="AZ138" s="47">
        <v>6</v>
      </c>
      <c r="BA138" s="47">
        <v>0</v>
      </c>
      <c r="BB138" s="47">
        <v>6</v>
      </c>
      <c r="BC138" s="154">
        <v>1</v>
      </c>
      <c r="BE138" s="246" t="s">
        <v>123</v>
      </c>
      <c r="BF138" s="47">
        <v>1</v>
      </c>
      <c r="BG138" s="154">
        <v>0</v>
      </c>
    </row>
    <row r="139" spans="1:59" s="36" customFormat="1" ht="13.5" customHeight="1">
      <c r="A139" s="246" t="s">
        <v>124</v>
      </c>
      <c r="B139" s="47">
        <v>126</v>
      </c>
      <c r="C139" s="47">
        <v>63</v>
      </c>
      <c r="D139" s="47">
        <v>130</v>
      </c>
      <c r="E139" s="47">
        <v>57</v>
      </c>
      <c r="F139" s="47">
        <v>114</v>
      </c>
      <c r="G139" s="47">
        <v>63</v>
      </c>
      <c r="H139" s="47">
        <v>83</v>
      </c>
      <c r="I139" s="47">
        <v>43</v>
      </c>
      <c r="J139" s="47">
        <v>57</v>
      </c>
      <c r="K139" s="47"/>
      <c r="L139" s="47">
        <v>29</v>
      </c>
      <c r="M139" s="47">
        <f>+B139+D139+F139+H139+J139</f>
        <v>510</v>
      </c>
      <c r="N139" s="47">
        <f>+C139+E139+G139+I139+L139</f>
        <v>255</v>
      </c>
      <c r="O139" s="47"/>
      <c r="P139" s="47"/>
      <c r="Q139" s="47"/>
      <c r="R139" s="47"/>
      <c r="S139" s="48"/>
      <c r="T139" s="154"/>
      <c r="V139" s="246" t="s">
        <v>124</v>
      </c>
      <c r="W139" s="47">
        <v>7</v>
      </c>
      <c r="X139" s="47">
        <v>4</v>
      </c>
      <c r="Y139" s="47">
        <v>8</v>
      </c>
      <c r="Z139" s="47">
        <v>1</v>
      </c>
      <c r="AA139" s="47">
        <v>6</v>
      </c>
      <c r="AB139" s="47">
        <v>4</v>
      </c>
      <c r="AC139" s="47">
        <v>4</v>
      </c>
      <c r="AD139" s="47">
        <v>2</v>
      </c>
      <c r="AE139" s="47">
        <v>0</v>
      </c>
      <c r="AF139" s="47"/>
      <c r="AG139" s="47">
        <v>0</v>
      </c>
      <c r="AH139" s="47">
        <f>+W139+Y139+AA139+AC139+AE139</f>
        <v>25</v>
      </c>
      <c r="AI139" s="47">
        <f>+X139+Z139+AB139+AD139+AG139</f>
        <v>11</v>
      </c>
      <c r="AJ139" s="47"/>
      <c r="AK139" s="47"/>
      <c r="AL139" s="47"/>
      <c r="AM139" s="47"/>
      <c r="AN139" s="48"/>
      <c r="AO139" s="154"/>
      <c r="AQ139" s="246" t="s">
        <v>124</v>
      </c>
      <c r="AR139" s="47">
        <v>3</v>
      </c>
      <c r="AS139" s="47">
        <v>3</v>
      </c>
      <c r="AT139" s="47">
        <v>3</v>
      </c>
      <c r="AU139" s="47">
        <v>1</v>
      </c>
      <c r="AV139" s="47">
        <v>1</v>
      </c>
      <c r="AW139" s="47">
        <f>SUM(AR139:AV139)</f>
        <v>11</v>
      </c>
      <c r="AX139" s="47"/>
      <c r="AY139" s="47"/>
      <c r="AZ139" s="47">
        <v>11</v>
      </c>
      <c r="BA139" s="47">
        <v>2</v>
      </c>
      <c r="BB139" s="47">
        <v>13</v>
      </c>
      <c r="BC139" s="154">
        <v>2</v>
      </c>
      <c r="BE139" s="246" t="s">
        <v>124</v>
      </c>
      <c r="BF139" s="47">
        <v>13</v>
      </c>
      <c r="BG139" s="154">
        <v>1</v>
      </c>
    </row>
    <row r="140" spans="1:59" s="36" customFormat="1" ht="12" customHeight="1">
      <c r="A140" s="246" t="s">
        <v>125</v>
      </c>
      <c r="B140" s="47">
        <v>121</v>
      </c>
      <c r="C140" s="47">
        <v>54</v>
      </c>
      <c r="D140" s="47">
        <v>101</v>
      </c>
      <c r="E140" s="47">
        <v>53</v>
      </c>
      <c r="F140" s="47">
        <v>102</v>
      </c>
      <c r="G140" s="47">
        <v>53</v>
      </c>
      <c r="H140" s="47">
        <v>96</v>
      </c>
      <c r="I140" s="47">
        <v>50</v>
      </c>
      <c r="J140" s="47">
        <v>48</v>
      </c>
      <c r="K140" s="47"/>
      <c r="L140" s="47">
        <v>19</v>
      </c>
      <c r="M140" s="47">
        <f>+B140+D140+F140+H140+J140</f>
        <v>468</v>
      </c>
      <c r="N140" s="47">
        <f>+C140+E140+G140+I140+L140</f>
        <v>229</v>
      </c>
      <c r="O140" s="47"/>
      <c r="P140" s="47"/>
      <c r="Q140" s="47"/>
      <c r="R140" s="47"/>
      <c r="S140" s="48"/>
      <c r="T140" s="154"/>
      <c r="V140" s="246" t="s">
        <v>125</v>
      </c>
      <c r="W140" s="47">
        <v>19</v>
      </c>
      <c r="X140" s="47">
        <v>8</v>
      </c>
      <c r="Y140" s="47">
        <v>7</v>
      </c>
      <c r="Z140" s="47">
        <v>2</v>
      </c>
      <c r="AA140" s="47">
        <v>10</v>
      </c>
      <c r="AB140" s="47">
        <v>3</v>
      </c>
      <c r="AC140" s="47">
        <v>13</v>
      </c>
      <c r="AD140" s="47">
        <v>6</v>
      </c>
      <c r="AE140" s="47">
        <v>1</v>
      </c>
      <c r="AF140" s="47"/>
      <c r="AG140" s="47">
        <v>0</v>
      </c>
      <c r="AH140" s="47">
        <f>+W140+Y140+AA140+AC140+AE140</f>
        <v>50</v>
      </c>
      <c r="AI140" s="47">
        <f>+X140+Z140+AB140+AD140+AG140</f>
        <v>19</v>
      </c>
      <c r="AJ140" s="47"/>
      <c r="AK140" s="47"/>
      <c r="AL140" s="47"/>
      <c r="AM140" s="47"/>
      <c r="AN140" s="48"/>
      <c r="AO140" s="154"/>
      <c r="AQ140" s="246" t="s">
        <v>125</v>
      </c>
      <c r="AR140" s="49">
        <v>3</v>
      </c>
      <c r="AS140" s="49">
        <v>3</v>
      </c>
      <c r="AT140" s="49">
        <v>3</v>
      </c>
      <c r="AU140" s="49">
        <v>3</v>
      </c>
      <c r="AV140" s="49">
        <v>2</v>
      </c>
      <c r="AW140" s="47">
        <f>SUM(AR140:AV140)</f>
        <v>14</v>
      </c>
      <c r="AX140" s="47"/>
      <c r="AY140" s="47"/>
      <c r="AZ140" s="47">
        <v>18</v>
      </c>
      <c r="BA140" s="47">
        <v>1</v>
      </c>
      <c r="BB140" s="47">
        <v>19</v>
      </c>
      <c r="BC140" s="154">
        <v>2</v>
      </c>
      <c r="BE140" s="246" t="s">
        <v>125</v>
      </c>
      <c r="BF140" s="47">
        <v>8</v>
      </c>
      <c r="BG140" s="154">
        <v>2</v>
      </c>
    </row>
    <row r="141" spans="1:59" s="36" customFormat="1" ht="12" customHeight="1" thickBot="1">
      <c r="A141" s="248" t="s">
        <v>126</v>
      </c>
      <c r="B141" s="146">
        <v>84</v>
      </c>
      <c r="C141" s="146">
        <v>47</v>
      </c>
      <c r="D141" s="146">
        <v>73</v>
      </c>
      <c r="E141" s="146">
        <v>27</v>
      </c>
      <c r="F141" s="146">
        <v>43</v>
      </c>
      <c r="G141" s="146">
        <v>19</v>
      </c>
      <c r="H141" s="146">
        <v>39</v>
      </c>
      <c r="I141" s="146">
        <v>15</v>
      </c>
      <c r="J141" s="146">
        <v>42</v>
      </c>
      <c r="K141" s="146"/>
      <c r="L141" s="146">
        <v>21</v>
      </c>
      <c r="M141" s="146">
        <f>+B141+D141+F141+H141+J141</f>
        <v>281</v>
      </c>
      <c r="N141" s="146">
        <f>+C141+E141+G141+I141+L141</f>
        <v>129</v>
      </c>
      <c r="O141" s="146"/>
      <c r="P141" s="146"/>
      <c r="Q141" s="146"/>
      <c r="R141" s="146"/>
      <c r="S141" s="391"/>
      <c r="T141" s="155"/>
      <c r="V141" s="248" t="s">
        <v>126</v>
      </c>
      <c r="W141" s="146">
        <v>28</v>
      </c>
      <c r="X141" s="146">
        <v>12</v>
      </c>
      <c r="Y141" s="146">
        <v>54</v>
      </c>
      <c r="Z141" s="146">
        <v>22</v>
      </c>
      <c r="AA141" s="146">
        <v>27</v>
      </c>
      <c r="AB141" s="146">
        <v>11</v>
      </c>
      <c r="AC141" s="146">
        <v>23</v>
      </c>
      <c r="AD141" s="146">
        <v>8</v>
      </c>
      <c r="AE141" s="146">
        <v>1</v>
      </c>
      <c r="AF141" s="146"/>
      <c r="AG141" s="146">
        <v>1</v>
      </c>
      <c r="AH141" s="146">
        <f>+W141+Y141+AA141+AC141+AE141</f>
        <v>133</v>
      </c>
      <c r="AI141" s="146">
        <f>+X141+Z141+AB141+AD141+AG141</f>
        <v>54</v>
      </c>
      <c r="AJ141" s="146"/>
      <c r="AK141" s="146"/>
      <c r="AL141" s="146"/>
      <c r="AM141" s="146"/>
      <c r="AN141" s="391"/>
      <c r="AO141" s="155"/>
      <c r="AQ141" s="255" t="s">
        <v>126</v>
      </c>
      <c r="AR141" s="137">
        <v>2</v>
      </c>
      <c r="AS141" s="137">
        <v>2</v>
      </c>
      <c r="AT141" s="137">
        <v>2</v>
      </c>
      <c r="AU141" s="137">
        <v>2</v>
      </c>
      <c r="AV141" s="137">
        <v>2</v>
      </c>
      <c r="AW141" s="264">
        <f>SUM(AR141:AV141)</f>
        <v>10</v>
      </c>
      <c r="AX141" s="264"/>
      <c r="AY141" s="264"/>
      <c r="AZ141" s="146">
        <v>10</v>
      </c>
      <c r="BA141" s="146">
        <v>0</v>
      </c>
      <c r="BB141" s="146">
        <v>10</v>
      </c>
      <c r="BC141" s="155">
        <v>2</v>
      </c>
      <c r="BE141" s="248" t="s">
        <v>126</v>
      </c>
      <c r="BF141" s="146">
        <v>8</v>
      </c>
      <c r="BG141" s="155">
        <v>1</v>
      </c>
    </row>
    <row r="142" spans="1:59" s="36" customFormat="1" ht="15" customHeight="1">
      <c r="A142" s="665" t="s">
        <v>442</v>
      </c>
      <c r="B142" s="665"/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P142" s="665"/>
      <c r="Q142" s="665"/>
      <c r="R142" s="665"/>
      <c r="S142" s="665"/>
      <c r="T142" s="665"/>
      <c r="U142" s="4"/>
      <c r="V142" s="703" t="s">
        <v>445</v>
      </c>
      <c r="W142" s="703"/>
      <c r="X142" s="703"/>
      <c r="Y142" s="703"/>
      <c r="Z142" s="703"/>
      <c r="AA142" s="703"/>
      <c r="AB142" s="703"/>
      <c r="AC142" s="703"/>
      <c r="AD142" s="703"/>
      <c r="AE142" s="703"/>
      <c r="AF142" s="703"/>
      <c r="AG142" s="703"/>
      <c r="AH142" s="703"/>
      <c r="AI142" s="703"/>
      <c r="AJ142" s="703"/>
      <c r="AK142" s="703"/>
      <c r="AL142" s="703"/>
      <c r="AM142" s="703"/>
      <c r="AN142" s="703"/>
      <c r="AO142" s="703"/>
      <c r="AP142" s="362"/>
      <c r="AQ142" s="665" t="s">
        <v>447</v>
      </c>
      <c r="AR142" s="665"/>
      <c r="AS142" s="665"/>
      <c r="AT142" s="665"/>
      <c r="AU142" s="665"/>
      <c r="AV142" s="665"/>
      <c r="AW142" s="665"/>
      <c r="AX142" s="665"/>
      <c r="AY142" s="665"/>
      <c r="AZ142" s="665"/>
      <c r="BA142" s="665"/>
      <c r="BB142" s="665"/>
      <c r="BC142" s="665"/>
      <c r="BD142" s="4"/>
      <c r="BE142" s="665" t="s">
        <v>448</v>
      </c>
      <c r="BF142" s="665"/>
      <c r="BG142" s="665"/>
    </row>
    <row r="143" spans="1:59" s="36" customFormat="1" ht="12" customHeight="1">
      <c r="A143" s="665" t="s">
        <v>3</v>
      </c>
      <c r="B143" s="665"/>
      <c r="C143" s="665"/>
      <c r="D143" s="665"/>
      <c r="E143" s="665"/>
      <c r="F143" s="665"/>
      <c r="G143" s="665"/>
      <c r="H143" s="665"/>
      <c r="I143" s="665"/>
      <c r="J143" s="665"/>
      <c r="K143" s="665"/>
      <c r="L143" s="665"/>
      <c r="M143" s="665"/>
      <c r="N143" s="665"/>
      <c r="O143" s="665"/>
      <c r="P143" s="665"/>
      <c r="Q143" s="665"/>
      <c r="R143" s="665"/>
      <c r="S143" s="665"/>
      <c r="T143" s="665"/>
      <c r="U143" s="5"/>
      <c r="V143" s="665" t="s">
        <v>3</v>
      </c>
      <c r="W143" s="665"/>
      <c r="X143" s="665"/>
      <c r="Y143" s="665"/>
      <c r="Z143" s="665"/>
      <c r="AA143" s="665"/>
      <c r="AB143" s="665"/>
      <c r="AC143" s="665"/>
      <c r="AD143" s="665"/>
      <c r="AE143" s="665"/>
      <c r="AF143" s="665"/>
      <c r="AG143" s="665"/>
      <c r="AH143" s="665"/>
      <c r="AI143" s="665"/>
      <c r="AJ143" s="665"/>
      <c r="AK143" s="665"/>
      <c r="AL143" s="665"/>
      <c r="AM143" s="665"/>
      <c r="AN143" s="665"/>
      <c r="AO143" s="665"/>
      <c r="AP143" s="57"/>
      <c r="AQ143" s="665" t="s">
        <v>3</v>
      </c>
      <c r="AR143" s="665"/>
      <c r="AS143" s="665"/>
      <c r="AT143" s="665"/>
      <c r="AU143" s="665"/>
      <c r="AV143" s="665"/>
      <c r="AW143" s="665"/>
      <c r="AX143" s="665"/>
      <c r="AY143" s="665"/>
      <c r="AZ143" s="665"/>
      <c r="BA143" s="665"/>
      <c r="BB143" s="665"/>
      <c r="BC143" s="665"/>
      <c r="BD143" s="6"/>
      <c r="BE143" s="665" t="s">
        <v>3</v>
      </c>
      <c r="BF143" s="665"/>
      <c r="BG143" s="665"/>
    </row>
    <row r="144" spans="1:59" s="36" customFormat="1" ht="3" customHeight="1" thickBo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AQ144" s="15"/>
      <c r="AR144" s="32"/>
      <c r="AS144" s="12"/>
      <c r="AT144" s="12"/>
      <c r="AU144" s="12"/>
      <c r="AV144" s="12"/>
      <c r="AW144" s="12"/>
      <c r="AX144" s="12"/>
      <c r="AY144" s="12"/>
      <c r="AZ144" s="16"/>
      <c r="BA144" s="12"/>
      <c r="BB144" s="12"/>
      <c r="BC144" s="12"/>
      <c r="BD144" s="33"/>
      <c r="BE144" s="33"/>
      <c r="BF144" s="33"/>
      <c r="BG144" s="39"/>
    </row>
    <row r="145" spans="1:59" s="36" customFormat="1" ht="14.25" customHeight="1">
      <c r="A145" s="695" t="s">
        <v>40</v>
      </c>
      <c r="B145" s="758" t="s">
        <v>190</v>
      </c>
      <c r="C145" s="698"/>
      <c r="D145" s="758" t="s">
        <v>191</v>
      </c>
      <c r="E145" s="698"/>
      <c r="F145" s="758" t="s">
        <v>192</v>
      </c>
      <c r="G145" s="698"/>
      <c r="H145" s="758" t="s">
        <v>193</v>
      </c>
      <c r="I145" s="698"/>
      <c r="J145" s="758" t="s">
        <v>194</v>
      </c>
      <c r="K145" s="708"/>
      <c r="L145" s="698"/>
      <c r="M145" s="783" t="s">
        <v>342</v>
      </c>
      <c r="N145" s="707"/>
      <c r="O145" s="783" t="s">
        <v>340</v>
      </c>
      <c r="P145" s="710"/>
      <c r="Q145" s="707"/>
      <c r="R145" s="783" t="s">
        <v>341</v>
      </c>
      <c r="S145" s="710"/>
      <c r="T145" s="711"/>
      <c r="V145" s="695" t="s">
        <v>40</v>
      </c>
      <c r="W145" s="758" t="s">
        <v>190</v>
      </c>
      <c r="X145" s="698"/>
      <c r="Y145" s="758" t="s">
        <v>191</v>
      </c>
      <c r="Z145" s="698"/>
      <c r="AA145" s="758" t="s">
        <v>192</v>
      </c>
      <c r="AB145" s="698"/>
      <c r="AC145" s="758" t="s">
        <v>193</v>
      </c>
      <c r="AD145" s="698"/>
      <c r="AE145" s="758" t="s">
        <v>194</v>
      </c>
      <c r="AF145" s="708"/>
      <c r="AG145" s="698"/>
      <c r="AH145" s="783" t="s">
        <v>342</v>
      </c>
      <c r="AI145" s="707"/>
      <c r="AJ145" s="783" t="s">
        <v>340</v>
      </c>
      <c r="AK145" s="710"/>
      <c r="AL145" s="707"/>
      <c r="AM145" s="783" t="s">
        <v>341</v>
      </c>
      <c r="AN145" s="710"/>
      <c r="AO145" s="711"/>
      <c r="AQ145" s="695" t="s">
        <v>40</v>
      </c>
      <c r="AR145" s="786" t="s">
        <v>10</v>
      </c>
      <c r="AS145" s="756"/>
      <c r="AT145" s="756"/>
      <c r="AU145" s="756"/>
      <c r="AV145" s="756"/>
      <c r="AW145" s="756"/>
      <c r="AX145" s="756"/>
      <c r="AY145" s="787"/>
      <c r="AZ145" s="784" t="s">
        <v>11</v>
      </c>
      <c r="BA145" s="739"/>
      <c r="BB145" s="740"/>
      <c r="BC145" s="785" t="s">
        <v>12</v>
      </c>
      <c r="BD145" s="1"/>
      <c r="BE145" s="683" t="s">
        <v>40</v>
      </c>
      <c r="BF145" s="788" t="s">
        <v>333</v>
      </c>
      <c r="BG145" s="790" t="s">
        <v>334</v>
      </c>
    </row>
    <row r="146" spans="1:59" s="36" customFormat="1" ht="27" customHeight="1">
      <c r="A146" s="696"/>
      <c r="B146" s="182" t="s">
        <v>14</v>
      </c>
      <c r="C146" s="182" t="s">
        <v>15</v>
      </c>
      <c r="D146" s="182" t="s">
        <v>14</v>
      </c>
      <c r="E146" s="182" t="s">
        <v>15</v>
      </c>
      <c r="F146" s="182" t="s">
        <v>14</v>
      </c>
      <c r="G146" s="182" t="s">
        <v>15</v>
      </c>
      <c r="H146" s="182" t="s">
        <v>14</v>
      </c>
      <c r="I146" s="182" t="s">
        <v>15</v>
      </c>
      <c r="J146" s="182" t="s">
        <v>14</v>
      </c>
      <c r="K146" s="306"/>
      <c r="L146" s="182" t="s">
        <v>15</v>
      </c>
      <c r="M146" s="182" t="s">
        <v>14</v>
      </c>
      <c r="N146" s="182" t="s">
        <v>15</v>
      </c>
      <c r="O146" s="182" t="s">
        <v>14</v>
      </c>
      <c r="P146" s="306"/>
      <c r="Q146" s="182" t="s">
        <v>15</v>
      </c>
      <c r="R146" s="182" t="s">
        <v>14</v>
      </c>
      <c r="S146" s="338"/>
      <c r="T146" s="183" t="s">
        <v>15</v>
      </c>
      <c r="V146" s="696"/>
      <c r="W146" s="182" t="s">
        <v>14</v>
      </c>
      <c r="X146" s="182" t="s">
        <v>15</v>
      </c>
      <c r="Y146" s="182" t="s">
        <v>14</v>
      </c>
      <c r="Z146" s="182" t="s">
        <v>15</v>
      </c>
      <c r="AA146" s="182" t="s">
        <v>14</v>
      </c>
      <c r="AB146" s="182" t="s">
        <v>15</v>
      </c>
      <c r="AC146" s="182" t="s">
        <v>14</v>
      </c>
      <c r="AD146" s="182" t="s">
        <v>15</v>
      </c>
      <c r="AE146" s="182" t="s">
        <v>14</v>
      </c>
      <c r="AF146" s="306"/>
      <c r="AG146" s="182" t="s">
        <v>15</v>
      </c>
      <c r="AH146" s="182" t="s">
        <v>14</v>
      </c>
      <c r="AI146" s="182" t="s">
        <v>15</v>
      </c>
      <c r="AJ146" s="182" t="s">
        <v>14</v>
      </c>
      <c r="AK146" s="306"/>
      <c r="AL146" s="182" t="s">
        <v>15</v>
      </c>
      <c r="AM146" s="182" t="s">
        <v>14</v>
      </c>
      <c r="AN146" s="338"/>
      <c r="AO146" s="183" t="s">
        <v>15</v>
      </c>
      <c r="AQ146" s="696"/>
      <c r="AR146" s="182" t="s">
        <v>190</v>
      </c>
      <c r="AS146" s="182" t="s">
        <v>191</v>
      </c>
      <c r="AT146" s="182" t="s">
        <v>192</v>
      </c>
      <c r="AU146" s="182" t="s">
        <v>193</v>
      </c>
      <c r="AV146" s="182" t="s">
        <v>194</v>
      </c>
      <c r="AW146" s="40" t="s">
        <v>9</v>
      </c>
      <c r="AX146" s="524" t="s">
        <v>340</v>
      </c>
      <c r="AY146" s="182" t="s">
        <v>341</v>
      </c>
      <c r="AZ146" s="444" t="s">
        <v>335</v>
      </c>
      <c r="BA146" s="444" t="s">
        <v>336</v>
      </c>
      <c r="BB146" s="34" t="s">
        <v>9</v>
      </c>
      <c r="BC146" s="742"/>
      <c r="BD146" s="39"/>
      <c r="BE146" s="684"/>
      <c r="BF146" s="789"/>
      <c r="BG146" s="791"/>
    </row>
    <row r="147" spans="1:59" s="36" customFormat="1" ht="14.25" customHeight="1">
      <c r="A147" s="247" t="s">
        <v>34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8"/>
      <c r="T147" s="154"/>
      <c r="V147" s="247" t="s">
        <v>34</v>
      </c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8"/>
      <c r="AO147" s="154"/>
      <c r="AQ147" s="247" t="s">
        <v>34</v>
      </c>
      <c r="AR147" s="47"/>
      <c r="AS147" s="47"/>
      <c r="AT147" s="47"/>
      <c r="AU147" s="47"/>
      <c r="AV147" s="47"/>
      <c r="AW147" s="47">
        <f t="shared" si="32"/>
        <v>0</v>
      </c>
      <c r="AX147" s="47"/>
      <c r="AY147" s="45"/>
      <c r="AZ147" s="47"/>
      <c r="BA147" s="47"/>
      <c r="BB147" s="47"/>
      <c r="BC147" s="154"/>
      <c r="BE147" s="247" t="s">
        <v>34</v>
      </c>
      <c r="BF147" s="45"/>
      <c r="BG147" s="153"/>
    </row>
    <row r="148" spans="1:59" s="36" customFormat="1" ht="14.25" customHeight="1">
      <c r="A148" s="246" t="s">
        <v>127</v>
      </c>
      <c r="B148" s="47">
        <v>678</v>
      </c>
      <c r="C148" s="47">
        <v>332</v>
      </c>
      <c r="D148" s="47">
        <v>529</v>
      </c>
      <c r="E148" s="47">
        <v>252</v>
      </c>
      <c r="F148" s="47">
        <v>495</v>
      </c>
      <c r="G148" s="47">
        <v>243</v>
      </c>
      <c r="H148" s="47">
        <v>392</v>
      </c>
      <c r="I148" s="47">
        <v>210</v>
      </c>
      <c r="J148" s="47">
        <v>336</v>
      </c>
      <c r="K148" s="47"/>
      <c r="L148" s="47">
        <v>160</v>
      </c>
      <c r="M148" s="47">
        <f t="shared" si="28"/>
        <v>2430</v>
      </c>
      <c r="N148" s="47">
        <f t="shared" si="29"/>
        <v>1197</v>
      </c>
      <c r="O148" s="47"/>
      <c r="P148" s="47"/>
      <c r="Q148" s="47"/>
      <c r="R148" s="47"/>
      <c r="S148" s="48"/>
      <c r="T148" s="154"/>
      <c r="V148" s="246" t="s">
        <v>127</v>
      </c>
      <c r="W148" s="47">
        <v>48</v>
      </c>
      <c r="X148" s="47">
        <v>20</v>
      </c>
      <c r="Y148" s="47">
        <v>38</v>
      </c>
      <c r="Z148" s="47">
        <v>17</v>
      </c>
      <c r="AA148" s="47">
        <v>51</v>
      </c>
      <c r="AB148" s="47">
        <v>21</v>
      </c>
      <c r="AC148" s="47">
        <v>23</v>
      </c>
      <c r="AD148" s="47">
        <v>12</v>
      </c>
      <c r="AE148" s="47">
        <v>5</v>
      </c>
      <c r="AF148" s="47"/>
      <c r="AG148" s="47">
        <v>2</v>
      </c>
      <c r="AH148" s="47">
        <f t="shared" si="30"/>
        <v>165</v>
      </c>
      <c r="AI148" s="47">
        <f t="shared" si="31"/>
        <v>72</v>
      </c>
      <c r="AJ148" s="47"/>
      <c r="AK148" s="47"/>
      <c r="AL148" s="47"/>
      <c r="AM148" s="47"/>
      <c r="AN148" s="48"/>
      <c r="AO148" s="154"/>
      <c r="AQ148" s="246" t="s">
        <v>127</v>
      </c>
      <c r="AR148" s="47">
        <v>23</v>
      </c>
      <c r="AS148" s="47">
        <v>21</v>
      </c>
      <c r="AT148" s="47">
        <v>20</v>
      </c>
      <c r="AU148" s="47">
        <v>20</v>
      </c>
      <c r="AV148" s="47">
        <v>18</v>
      </c>
      <c r="AW148" s="47">
        <f t="shared" si="32"/>
        <v>102</v>
      </c>
      <c r="AX148" s="47"/>
      <c r="AY148" s="47"/>
      <c r="AZ148" s="47">
        <v>62</v>
      </c>
      <c r="BA148" s="47">
        <v>20</v>
      </c>
      <c r="BB148" s="47">
        <v>82</v>
      </c>
      <c r="BC148" s="154">
        <v>21</v>
      </c>
      <c r="BE148" s="246" t="s">
        <v>127</v>
      </c>
      <c r="BF148" s="47">
        <v>41</v>
      </c>
      <c r="BG148" s="154">
        <v>1</v>
      </c>
    </row>
    <row r="149" spans="1:59" s="36" customFormat="1" ht="14.25" customHeight="1">
      <c r="A149" s="246" t="s">
        <v>128</v>
      </c>
      <c r="B149" s="47">
        <v>789</v>
      </c>
      <c r="C149" s="47">
        <v>389</v>
      </c>
      <c r="D149" s="47">
        <v>592</v>
      </c>
      <c r="E149" s="47">
        <v>298</v>
      </c>
      <c r="F149" s="47">
        <v>526</v>
      </c>
      <c r="G149" s="47">
        <v>280</v>
      </c>
      <c r="H149" s="47">
        <v>363</v>
      </c>
      <c r="I149" s="47">
        <v>194</v>
      </c>
      <c r="J149" s="47">
        <v>293</v>
      </c>
      <c r="K149" s="47"/>
      <c r="L149" s="47">
        <v>147</v>
      </c>
      <c r="M149" s="47">
        <f t="shared" si="28"/>
        <v>2563</v>
      </c>
      <c r="N149" s="47">
        <f t="shared" si="29"/>
        <v>1308</v>
      </c>
      <c r="O149" s="47"/>
      <c r="P149" s="47"/>
      <c r="Q149" s="47"/>
      <c r="R149" s="47"/>
      <c r="S149" s="48"/>
      <c r="T149" s="154"/>
      <c r="V149" s="246" t="s">
        <v>128</v>
      </c>
      <c r="W149" s="47">
        <v>122</v>
      </c>
      <c r="X149" s="47">
        <v>59</v>
      </c>
      <c r="Y149" s="47">
        <v>93</v>
      </c>
      <c r="Z149" s="47">
        <v>44</v>
      </c>
      <c r="AA149" s="47">
        <v>41</v>
      </c>
      <c r="AB149" s="47">
        <v>20</v>
      </c>
      <c r="AC149" s="47">
        <v>29</v>
      </c>
      <c r="AD149" s="47">
        <v>12</v>
      </c>
      <c r="AE149" s="47">
        <v>11</v>
      </c>
      <c r="AF149" s="47"/>
      <c r="AG149" s="47">
        <v>3</v>
      </c>
      <c r="AH149" s="47">
        <f t="shared" si="30"/>
        <v>296</v>
      </c>
      <c r="AI149" s="47">
        <f t="shared" si="31"/>
        <v>138</v>
      </c>
      <c r="AJ149" s="47"/>
      <c r="AK149" s="47"/>
      <c r="AL149" s="47"/>
      <c r="AM149" s="47"/>
      <c r="AN149" s="48"/>
      <c r="AO149" s="154"/>
      <c r="AQ149" s="246" t="s">
        <v>128</v>
      </c>
      <c r="AR149" s="47">
        <v>19</v>
      </c>
      <c r="AS149" s="47">
        <v>17</v>
      </c>
      <c r="AT149" s="47">
        <v>18</v>
      </c>
      <c r="AU149" s="47">
        <v>16</v>
      </c>
      <c r="AV149" s="47">
        <v>15</v>
      </c>
      <c r="AW149" s="47">
        <f t="shared" si="32"/>
        <v>85</v>
      </c>
      <c r="AX149" s="47"/>
      <c r="AY149" s="47"/>
      <c r="AZ149" s="47">
        <v>51</v>
      </c>
      <c r="BA149" s="47">
        <v>17</v>
      </c>
      <c r="BB149" s="47">
        <v>68</v>
      </c>
      <c r="BC149" s="154">
        <v>15</v>
      </c>
      <c r="BE149" s="246" t="s">
        <v>128</v>
      </c>
      <c r="BF149" s="47">
        <v>40</v>
      </c>
      <c r="BG149" s="154">
        <v>5</v>
      </c>
    </row>
    <row r="150" spans="1:59" s="36" customFormat="1" ht="14.25" customHeight="1">
      <c r="A150" s="246" t="s">
        <v>129</v>
      </c>
      <c r="B150" s="47">
        <v>308</v>
      </c>
      <c r="C150" s="47">
        <v>180</v>
      </c>
      <c r="D150" s="47">
        <v>208</v>
      </c>
      <c r="E150" s="47">
        <v>106</v>
      </c>
      <c r="F150" s="47">
        <v>209</v>
      </c>
      <c r="G150" s="47">
        <v>110</v>
      </c>
      <c r="H150" s="47">
        <v>155</v>
      </c>
      <c r="I150" s="47">
        <v>88</v>
      </c>
      <c r="J150" s="47">
        <v>127</v>
      </c>
      <c r="K150" s="47"/>
      <c r="L150" s="47">
        <v>58</v>
      </c>
      <c r="M150" s="47">
        <f t="shared" si="28"/>
        <v>1007</v>
      </c>
      <c r="N150" s="47">
        <f t="shared" si="29"/>
        <v>542</v>
      </c>
      <c r="O150" s="47"/>
      <c r="P150" s="47"/>
      <c r="Q150" s="47"/>
      <c r="R150" s="47"/>
      <c r="S150" s="48"/>
      <c r="T150" s="154"/>
      <c r="V150" s="246" t="s">
        <v>129</v>
      </c>
      <c r="W150" s="47">
        <v>27</v>
      </c>
      <c r="X150" s="47">
        <v>9</v>
      </c>
      <c r="Y150" s="47">
        <v>17</v>
      </c>
      <c r="Z150" s="47">
        <v>8</v>
      </c>
      <c r="AA150" s="47">
        <v>21</v>
      </c>
      <c r="AB150" s="47">
        <v>8</v>
      </c>
      <c r="AC150" s="47">
        <v>10</v>
      </c>
      <c r="AD150" s="47">
        <v>6</v>
      </c>
      <c r="AE150" s="47">
        <v>0</v>
      </c>
      <c r="AF150" s="47"/>
      <c r="AG150" s="47">
        <v>0</v>
      </c>
      <c r="AH150" s="47">
        <f t="shared" si="30"/>
        <v>75</v>
      </c>
      <c r="AI150" s="47">
        <f t="shared" si="31"/>
        <v>31</v>
      </c>
      <c r="AJ150" s="47"/>
      <c r="AK150" s="47"/>
      <c r="AL150" s="47"/>
      <c r="AM150" s="47"/>
      <c r="AN150" s="48"/>
      <c r="AO150" s="154"/>
      <c r="AQ150" s="246" t="s">
        <v>129</v>
      </c>
      <c r="AR150" s="47">
        <v>10</v>
      </c>
      <c r="AS150" s="47">
        <v>9</v>
      </c>
      <c r="AT150" s="47">
        <v>9</v>
      </c>
      <c r="AU150" s="47">
        <v>8</v>
      </c>
      <c r="AV150" s="47">
        <v>7</v>
      </c>
      <c r="AW150" s="47">
        <f t="shared" si="32"/>
        <v>43</v>
      </c>
      <c r="AX150" s="49"/>
      <c r="AY150" s="49"/>
      <c r="AZ150" s="47">
        <v>27</v>
      </c>
      <c r="BA150" s="47">
        <v>0</v>
      </c>
      <c r="BB150" s="47">
        <v>27</v>
      </c>
      <c r="BC150" s="154">
        <v>10</v>
      </c>
      <c r="BE150" s="246" t="s">
        <v>129</v>
      </c>
      <c r="BF150" s="47">
        <v>26</v>
      </c>
      <c r="BG150" s="154">
        <v>4</v>
      </c>
    </row>
    <row r="151" spans="1:59" s="36" customFormat="1" ht="14.25" customHeight="1">
      <c r="A151" s="246" t="s">
        <v>130</v>
      </c>
      <c r="B151" s="47">
        <v>764</v>
      </c>
      <c r="C151" s="47">
        <v>345</v>
      </c>
      <c r="D151" s="47">
        <v>531</v>
      </c>
      <c r="E151" s="47">
        <v>274</v>
      </c>
      <c r="F151" s="47">
        <v>501</v>
      </c>
      <c r="G151" s="47">
        <v>247</v>
      </c>
      <c r="H151" s="47">
        <v>389</v>
      </c>
      <c r="I151" s="47">
        <v>200</v>
      </c>
      <c r="J151" s="47">
        <v>262</v>
      </c>
      <c r="K151" s="47"/>
      <c r="L151" s="47">
        <v>134</v>
      </c>
      <c r="M151" s="47">
        <f t="shared" si="28"/>
        <v>2447</v>
      </c>
      <c r="N151" s="47">
        <f t="shared" si="29"/>
        <v>1200</v>
      </c>
      <c r="O151" s="47"/>
      <c r="P151" s="47"/>
      <c r="Q151" s="47"/>
      <c r="R151" s="47"/>
      <c r="S151" s="48"/>
      <c r="T151" s="154"/>
      <c r="V151" s="246" t="s">
        <v>130</v>
      </c>
      <c r="W151" s="47">
        <v>71</v>
      </c>
      <c r="X151" s="47">
        <v>29</v>
      </c>
      <c r="Y151" s="47">
        <v>27</v>
      </c>
      <c r="Z151" s="47">
        <v>11</v>
      </c>
      <c r="AA151" s="47">
        <v>74</v>
      </c>
      <c r="AB151" s="47">
        <v>28</v>
      </c>
      <c r="AC151" s="47">
        <v>51</v>
      </c>
      <c r="AD151" s="47">
        <v>26</v>
      </c>
      <c r="AE151" s="47">
        <v>12</v>
      </c>
      <c r="AF151" s="47"/>
      <c r="AG151" s="47">
        <v>6</v>
      </c>
      <c r="AH151" s="47">
        <f t="shared" si="30"/>
        <v>235</v>
      </c>
      <c r="AI151" s="47">
        <f t="shared" si="31"/>
        <v>100</v>
      </c>
      <c r="AJ151" s="47"/>
      <c r="AK151" s="47"/>
      <c r="AL151" s="47"/>
      <c r="AM151" s="47"/>
      <c r="AN151" s="48"/>
      <c r="AO151" s="154"/>
      <c r="AQ151" s="246" t="s">
        <v>130</v>
      </c>
      <c r="AR151" s="49">
        <v>21</v>
      </c>
      <c r="AS151" s="49">
        <v>21</v>
      </c>
      <c r="AT151" s="49">
        <v>20</v>
      </c>
      <c r="AU151" s="49">
        <v>17</v>
      </c>
      <c r="AV151" s="49">
        <v>16</v>
      </c>
      <c r="AW151" s="71">
        <f t="shared" si="32"/>
        <v>95</v>
      </c>
      <c r="AX151" s="149"/>
      <c r="AY151" s="149"/>
      <c r="AZ151" s="46">
        <v>72</v>
      </c>
      <c r="BA151" s="47">
        <v>8</v>
      </c>
      <c r="BB151" s="47">
        <v>80</v>
      </c>
      <c r="BC151" s="154">
        <v>18</v>
      </c>
      <c r="BE151" s="246" t="s">
        <v>130</v>
      </c>
      <c r="BF151" s="47">
        <v>40</v>
      </c>
      <c r="BG151" s="154">
        <v>1</v>
      </c>
    </row>
    <row r="152" spans="1:59" s="36" customFormat="1" ht="14.25" customHeight="1">
      <c r="A152" s="246" t="s">
        <v>131</v>
      </c>
      <c r="B152" s="47">
        <v>1113</v>
      </c>
      <c r="C152" s="47">
        <v>550</v>
      </c>
      <c r="D152" s="47">
        <v>829</v>
      </c>
      <c r="E152" s="47">
        <v>396</v>
      </c>
      <c r="F152" s="47">
        <v>753</v>
      </c>
      <c r="G152" s="47">
        <v>404</v>
      </c>
      <c r="H152" s="47">
        <v>645</v>
      </c>
      <c r="I152" s="47">
        <v>343</v>
      </c>
      <c r="J152" s="47">
        <v>585</v>
      </c>
      <c r="K152" s="47"/>
      <c r="L152" s="47">
        <v>301</v>
      </c>
      <c r="M152" s="47">
        <f t="shared" si="28"/>
        <v>3925</v>
      </c>
      <c r="N152" s="47">
        <f t="shared" si="29"/>
        <v>1994</v>
      </c>
      <c r="O152" s="47"/>
      <c r="P152" s="47"/>
      <c r="Q152" s="47"/>
      <c r="R152" s="47"/>
      <c r="S152" s="48"/>
      <c r="T152" s="154"/>
      <c r="V152" s="246" t="s">
        <v>131</v>
      </c>
      <c r="W152" s="47">
        <v>56</v>
      </c>
      <c r="X152" s="47">
        <v>30</v>
      </c>
      <c r="Y152" s="47">
        <v>50</v>
      </c>
      <c r="Z152" s="47">
        <v>17</v>
      </c>
      <c r="AA152" s="47">
        <v>33</v>
      </c>
      <c r="AB152" s="47">
        <v>19</v>
      </c>
      <c r="AC152" s="47">
        <v>14</v>
      </c>
      <c r="AD152" s="47">
        <v>6</v>
      </c>
      <c r="AE152" s="47">
        <v>11</v>
      </c>
      <c r="AF152" s="47"/>
      <c r="AG152" s="47">
        <v>6</v>
      </c>
      <c r="AH152" s="47">
        <f t="shared" si="30"/>
        <v>164</v>
      </c>
      <c r="AI152" s="47">
        <f t="shared" si="31"/>
        <v>78</v>
      </c>
      <c r="AJ152" s="47"/>
      <c r="AK152" s="47"/>
      <c r="AL152" s="47"/>
      <c r="AM152" s="47"/>
      <c r="AN152" s="48"/>
      <c r="AO152" s="154"/>
      <c r="AQ152" s="250" t="s">
        <v>131</v>
      </c>
      <c r="AR152" s="129">
        <v>34</v>
      </c>
      <c r="AS152" s="129">
        <v>27</v>
      </c>
      <c r="AT152" s="129">
        <v>25</v>
      </c>
      <c r="AU152" s="129">
        <v>26</v>
      </c>
      <c r="AV152" s="129">
        <v>26</v>
      </c>
      <c r="AW152" s="266">
        <f t="shared" si="32"/>
        <v>138</v>
      </c>
      <c r="AX152" s="149"/>
      <c r="AY152" s="149"/>
      <c r="AZ152" s="46">
        <v>247</v>
      </c>
      <c r="BA152" s="47">
        <v>17</v>
      </c>
      <c r="BB152" s="47">
        <v>264</v>
      </c>
      <c r="BC152" s="154">
        <v>27</v>
      </c>
      <c r="BE152" s="246" t="s">
        <v>131</v>
      </c>
      <c r="BF152" s="47">
        <v>115</v>
      </c>
      <c r="BG152" s="154">
        <v>6</v>
      </c>
    </row>
    <row r="153" spans="1:59" s="36" customFormat="1" ht="12" customHeight="1">
      <c r="A153" s="247" t="s">
        <v>35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8"/>
      <c r="T153" s="154"/>
      <c r="V153" s="247" t="s">
        <v>35</v>
      </c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8"/>
      <c r="AO153" s="154"/>
      <c r="AQ153" s="247" t="s">
        <v>35</v>
      </c>
      <c r="AR153" s="45"/>
      <c r="AS153" s="45"/>
      <c r="AT153" s="45"/>
      <c r="AU153" s="45"/>
      <c r="AV153" s="45"/>
      <c r="AW153" s="72">
        <f t="shared" si="32"/>
        <v>0</v>
      </c>
      <c r="AX153" s="149"/>
      <c r="AY153" s="149"/>
      <c r="AZ153" s="46"/>
      <c r="BA153" s="47"/>
      <c r="BB153" s="47"/>
      <c r="BC153" s="154"/>
      <c r="BE153" s="247" t="s">
        <v>35</v>
      </c>
      <c r="BF153" s="47"/>
      <c r="BG153" s="154"/>
    </row>
    <row r="154" spans="1:59" s="36" customFormat="1" ht="14.25" customHeight="1">
      <c r="A154" s="246" t="s">
        <v>132</v>
      </c>
      <c r="B154" s="47">
        <v>1935</v>
      </c>
      <c r="C154" s="47">
        <v>973</v>
      </c>
      <c r="D154" s="47">
        <v>1555</v>
      </c>
      <c r="E154" s="47">
        <v>756</v>
      </c>
      <c r="F154" s="47">
        <v>1469</v>
      </c>
      <c r="G154" s="47">
        <v>733</v>
      </c>
      <c r="H154" s="47">
        <v>1412</v>
      </c>
      <c r="I154" s="47">
        <v>722</v>
      </c>
      <c r="J154" s="47">
        <v>1370</v>
      </c>
      <c r="K154" s="47"/>
      <c r="L154" s="47">
        <v>683</v>
      </c>
      <c r="M154" s="47">
        <f t="shared" si="28"/>
        <v>7741</v>
      </c>
      <c r="N154" s="47">
        <f t="shared" si="29"/>
        <v>3867</v>
      </c>
      <c r="O154" s="47"/>
      <c r="P154" s="47"/>
      <c r="Q154" s="47"/>
      <c r="R154" s="47"/>
      <c r="S154" s="48"/>
      <c r="T154" s="154"/>
      <c r="V154" s="246" t="s">
        <v>132</v>
      </c>
      <c r="W154" s="47">
        <v>103</v>
      </c>
      <c r="X154" s="47">
        <v>42</v>
      </c>
      <c r="Y154" s="47">
        <v>85</v>
      </c>
      <c r="Z154" s="47">
        <v>33</v>
      </c>
      <c r="AA154" s="47">
        <v>100</v>
      </c>
      <c r="AB154" s="47">
        <v>50</v>
      </c>
      <c r="AC154" s="47">
        <v>73</v>
      </c>
      <c r="AD154" s="47">
        <v>31</v>
      </c>
      <c r="AE154" s="47">
        <v>147</v>
      </c>
      <c r="AF154" s="47"/>
      <c r="AG154" s="47">
        <v>77</v>
      </c>
      <c r="AH154" s="47">
        <f t="shared" si="30"/>
        <v>508</v>
      </c>
      <c r="AI154" s="47">
        <f t="shared" si="31"/>
        <v>233</v>
      </c>
      <c r="AJ154" s="47"/>
      <c r="AK154" s="47"/>
      <c r="AL154" s="47"/>
      <c r="AM154" s="47"/>
      <c r="AN154" s="48"/>
      <c r="AO154" s="154"/>
      <c r="AQ154" s="246" t="s">
        <v>132</v>
      </c>
      <c r="AR154" s="47">
        <v>75</v>
      </c>
      <c r="AS154" s="47">
        <v>74</v>
      </c>
      <c r="AT154" s="47">
        <v>67</v>
      </c>
      <c r="AU154" s="47">
        <v>67</v>
      </c>
      <c r="AV154" s="47">
        <v>62</v>
      </c>
      <c r="AW154" s="47">
        <f t="shared" si="32"/>
        <v>345</v>
      </c>
      <c r="AX154" s="45"/>
      <c r="AY154" s="45"/>
      <c r="AZ154" s="47">
        <v>131</v>
      </c>
      <c r="BA154" s="47">
        <v>174</v>
      </c>
      <c r="BB154" s="47">
        <v>305</v>
      </c>
      <c r="BC154" s="154">
        <v>68</v>
      </c>
      <c r="BE154" s="246" t="s">
        <v>132</v>
      </c>
      <c r="BF154" s="47">
        <v>169</v>
      </c>
      <c r="BG154" s="154">
        <v>17</v>
      </c>
    </row>
    <row r="155" spans="1:59" s="36" customFormat="1" ht="14.25" customHeight="1">
      <c r="A155" s="246" t="s">
        <v>133</v>
      </c>
      <c r="B155" s="47">
        <v>948</v>
      </c>
      <c r="C155" s="47">
        <v>485</v>
      </c>
      <c r="D155" s="47">
        <v>732</v>
      </c>
      <c r="E155" s="47">
        <v>350</v>
      </c>
      <c r="F155" s="47">
        <v>677</v>
      </c>
      <c r="G155" s="47">
        <v>350</v>
      </c>
      <c r="H155" s="47">
        <v>603</v>
      </c>
      <c r="I155" s="47">
        <v>319</v>
      </c>
      <c r="J155" s="47">
        <v>542</v>
      </c>
      <c r="K155" s="47"/>
      <c r="L155" s="47">
        <v>279</v>
      </c>
      <c r="M155" s="47">
        <f t="shared" si="28"/>
        <v>3502</v>
      </c>
      <c r="N155" s="47">
        <f t="shared" si="29"/>
        <v>1783</v>
      </c>
      <c r="O155" s="47"/>
      <c r="P155" s="47"/>
      <c r="Q155" s="47"/>
      <c r="R155" s="47"/>
      <c r="S155" s="48"/>
      <c r="T155" s="154"/>
      <c r="V155" s="246" t="s">
        <v>133</v>
      </c>
      <c r="W155" s="47">
        <v>59</v>
      </c>
      <c r="X155" s="47">
        <v>22</v>
      </c>
      <c r="Y155" s="47">
        <v>74</v>
      </c>
      <c r="Z155" s="47">
        <v>28</v>
      </c>
      <c r="AA155" s="47">
        <v>67</v>
      </c>
      <c r="AB155" s="47">
        <v>28</v>
      </c>
      <c r="AC155" s="47">
        <v>62</v>
      </c>
      <c r="AD155" s="47">
        <v>32</v>
      </c>
      <c r="AE155" s="47">
        <v>25</v>
      </c>
      <c r="AF155" s="47"/>
      <c r="AG155" s="47">
        <v>15</v>
      </c>
      <c r="AH155" s="47">
        <f t="shared" si="30"/>
        <v>287</v>
      </c>
      <c r="AI155" s="47">
        <f t="shared" si="31"/>
        <v>125</v>
      </c>
      <c r="AJ155" s="47"/>
      <c r="AK155" s="47"/>
      <c r="AL155" s="47"/>
      <c r="AM155" s="47"/>
      <c r="AN155" s="48"/>
      <c r="AO155" s="154"/>
      <c r="AQ155" s="246" t="s">
        <v>133</v>
      </c>
      <c r="AR155" s="47">
        <v>36</v>
      </c>
      <c r="AS155" s="47">
        <v>35</v>
      </c>
      <c r="AT155" s="47">
        <v>34</v>
      </c>
      <c r="AU155" s="47">
        <v>31</v>
      </c>
      <c r="AV155" s="47">
        <v>30</v>
      </c>
      <c r="AW155" s="47">
        <f t="shared" si="32"/>
        <v>166</v>
      </c>
      <c r="AX155" s="47"/>
      <c r="AY155" s="47"/>
      <c r="AZ155" s="47">
        <v>109</v>
      </c>
      <c r="BA155" s="47">
        <v>35</v>
      </c>
      <c r="BB155" s="47">
        <v>144</v>
      </c>
      <c r="BC155" s="154">
        <v>31</v>
      </c>
      <c r="BE155" s="246" t="s">
        <v>133</v>
      </c>
      <c r="BF155" s="47">
        <v>100</v>
      </c>
      <c r="BG155" s="154">
        <v>22</v>
      </c>
    </row>
    <row r="156" spans="1:59" s="36" customFormat="1" ht="14.25" customHeight="1">
      <c r="A156" s="246" t="s">
        <v>134</v>
      </c>
      <c r="B156" s="47">
        <v>3623</v>
      </c>
      <c r="C156" s="47">
        <v>1788</v>
      </c>
      <c r="D156" s="47">
        <v>2975</v>
      </c>
      <c r="E156" s="47">
        <v>1484</v>
      </c>
      <c r="F156" s="47">
        <v>2619</v>
      </c>
      <c r="G156" s="47">
        <v>1312</v>
      </c>
      <c r="H156" s="47">
        <v>2061</v>
      </c>
      <c r="I156" s="47">
        <v>1027</v>
      </c>
      <c r="J156" s="47">
        <v>1831</v>
      </c>
      <c r="K156" s="47"/>
      <c r="L156" s="47">
        <v>885</v>
      </c>
      <c r="M156" s="47">
        <f t="shared" si="28"/>
        <v>13109</v>
      </c>
      <c r="N156" s="47">
        <f t="shared" si="29"/>
        <v>6496</v>
      </c>
      <c r="O156" s="31">
        <v>556</v>
      </c>
      <c r="P156" s="31"/>
      <c r="Q156" s="31">
        <v>271</v>
      </c>
      <c r="R156" s="31">
        <v>427</v>
      </c>
      <c r="S156" s="583"/>
      <c r="T156" s="378">
        <v>234</v>
      </c>
      <c r="V156" s="246" t="s">
        <v>134</v>
      </c>
      <c r="W156" s="47">
        <v>225</v>
      </c>
      <c r="X156" s="47">
        <v>110</v>
      </c>
      <c r="Y156" s="47">
        <v>165</v>
      </c>
      <c r="Z156" s="47">
        <v>72</v>
      </c>
      <c r="AA156" s="47">
        <v>198</v>
      </c>
      <c r="AB156" s="47">
        <v>91</v>
      </c>
      <c r="AC156" s="47">
        <v>117</v>
      </c>
      <c r="AD156" s="47">
        <v>56</v>
      </c>
      <c r="AE156" s="47">
        <v>111</v>
      </c>
      <c r="AF156" s="47"/>
      <c r="AG156" s="47">
        <v>49</v>
      </c>
      <c r="AH156" s="47">
        <f t="shared" si="30"/>
        <v>816</v>
      </c>
      <c r="AI156" s="47">
        <f t="shared" si="31"/>
        <v>378</v>
      </c>
      <c r="AJ156" s="31">
        <v>7</v>
      </c>
      <c r="AK156" s="31"/>
      <c r="AL156" s="31">
        <v>3</v>
      </c>
      <c r="AM156" s="31">
        <v>8</v>
      </c>
      <c r="AN156" s="583"/>
      <c r="AO156" s="378">
        <v>4</v>
      </c>
      <c r="AQ156" s="246" t="s">
        <v>134</v>
      </c>
      <c r="AR156" s="47">
        <v>136</v>
      </c>
      <c r="AS156" s="47">
        <v>131</v>
      </c>
      <c r="AT156" s="47">
        <v>128</v>
      </c>
      <c r="AU156" s="47">
        <v>118</v>
      </c>
      <c r="AV156" s="47">
        <v>111</v>
      </c>
      <c r="AW156" s="47">
        <f t="shared" si="32"/>
        <v>624</v>
      </c>
      <c r="AX156" s="47">
        <v>17</v>
      </c>
      <c r="AY156" s="47">
        <v>14</v>
      </c>
      <c r="AZ156" s="47">
        <v>388</v>
      </c>
      <c r="BA156" s="47">
        <v>368</v>
      </c>
      <c r="BB156" s="47">
        <v>756</v>
      </c>
      <c r="BC156" s="154">
        <v>141</v>
      </c>
      <c r="BE156" s="246" t="s">
        <v>134</v>
      </c>
      <c r="BF156" s="47">
        <v>287</v>
      </c>
      <c r="BG156" s="154">
        <v>28</v>
      </c>
    </row>
    <row r="157" spans="1:59" s="36" customFormat="1" ht="14.25" customHeight="1">
      <c r="A157" s="246" t="s">
        <v>310</v>
      </c>
      <c r="B157" s="47">
        <v>1512</v>
      </c>
      <c r="C157" s="47">
        <v>752</v>
      </c>
      <c r="D157" s="47">
        <v>1335</v>
      </c>
      <c r="E157" s="47">
        <v>704</v>
      </c>
      <c r="F157" s="47">
        <v>1325</v>
      </c>
      <c r="G157" s="47">
        <v>604</v>
      </c>
      <c r="H157" s="47">
        <v>1053</v>
      </c>
      <c r="I157" s="47">
        <v>550</v>
      </c>
      <c r="J157" s="47">
        <v>857</v>
      </c>
      <c r="K157" s="47"/>
      <c r="L157" s="47">
        <v>423</v>
      </c>
      <c r="M157" s="47">
        <f t="shared" si="28"/>
        <v>6082</v>
      </c>
      <c r="N157" s="47">
        <f t="shared" si="29"/>
        <v>3033</v>
      </c>
      <c r="O157" s="47"/>
      <c r="P157" s="47"/>
      <c r="Q157" s="47"/>
      <c r="R157" s="47"/>
      <c r="S157" s="48"/>
      <c r="T157" s="154"/>
      <c r="V157" s="246" t="s">
        <v>310</v>
      </c>
      <c r="W157" s="47">
        <v>133</v>
      </c>
      <c r="X157" s="47">
        <v>61</v>
      </c>
      <c r="Y157" s="47">
        <v>100</v>
      </c>
      <c r="Z157" s="47">
        <v>43</v>
      </c>
      <c r="AA157" s="47">
        <v>133</v>
      </c>
      <c r="AB157" s="47">
        <v>59</v>
      </c>
      <c r="AC157" s="47">
        <v>71</v>
      </c>
      <c r="AD157" s="47">
        <v>35</v>
      </c>
      <c r="AE157" s="47">
        <v>53</v>
      </c>
      <c r="AF157" s="47"/>
      <c r="AG157" s="47">
        <v>34</v>
      </c>
      <c r="AH157" s="47">
        <f t="shared" si="30"/>
        <v>490</v>
      </c>
      <c r="AI157" s="47">
        <f t="shared" si="31"/>
        <v>232</v>
      </c>
      <c r="AJ157" s="47"/>
      <c r="AK157" s="47"/>
      <c r="AL157" s="47"/>
      <c r="AM157" s="47"/>
      <c r="AN157" s="48"/>
      <c r="AO157" s="154"/>
      <c r="AQ157" s="246" t="s">
        <v>310</v>
      </c>
      <c r="AR157" s="47">
        <v>52</v>
      </c>
      <c r="AS157" s="47">
        <v>52</v>
      </c>
      <c r="AT157" s="47">
        <v>54</v>
      </c>
      <c r="AU157" s="47">
        <v>50</v>
      </c>
      <c r="AV157" s="47">
        <v>45</v>
      </c>
      <c r="AW157" s="47">
        <f t="shared" si="32"/>
        <v>253</v>
      </c>
      <c r="AX157" s="47"/>
      <c r="AY157" s="47"/>
      <c r="AZ157" s="47">
        <v>188</v>
      </c>
      <c r="BA157" s="47">
        <v>46</v>
      </c>
      <c r="BB157" s="47">
        <v>234</v>
      </c>
      <c r="BC157" s="154">
        <v>50</v>
      </c>
      <c r="BE157" s="246" t="s">
        <v>135</v>
      </c>
      <c r="BF157" s="47">
        <v>156</v>
      </c>
      <c r="BG157" s="154">
        <v>12</v>
      </c>
    </row>
    <row r="158" spans="1:59" s="36" customFormat="1" ht="12" customHeight="1">
      <c r="A158" s="247" t="s">
        <v>36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8"/>
      <c r="T158" s="154"/>
      <c r="V158" s="247" t="s">
        <v>36</v>
      </c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8"/>
      <c r="AO158" s="154"/>
      <c r="AQ158" s="247" t="s">
        <v>36</v>
      </c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154"/>
      <c r="BE158" s="247" t="s">
        <v>36</v>
      </c>
      <c r="BF158" s="47"/>
      <c r="BG158" s="154"/>
    </row>
    <row r="159" spans="1:59" s="36" customFormat="1" ht="14.25" customHeight="1">
      <c r="A159" s="246" t="s">
        <v>136</v>
      </c>
      <c r="B159" s="47">
        <v>995</v>
      </c>
      <c r="C159" s="47">
        <v>522</v>
      </c>
      <c r="D159" s="47">
        <v>812</v>
      </c>
      <c r="E159" s="47">
        <v>403</v>
      </c>
      <c r="F159" s="47">
        <v>756</v>
      </c>
      <c r="G159" s="47">
        <v>383</v>
      </c>
      <c r="H159" s="47">
        <v>663</v>
      </c>
      <c r="I159" s="47">
        <v>346</v>
      </c>
      <c r="J159" s="47">
        <v>500</v>
      </c>
      <c r="K159" s="47"/>
      <c r="L159" s="47">
        <v>268</v>
      </c>
      <c r="M159" s="47">
        <f t="shared" si="28"/>
        <v>3726</v>
      </c>
      <c r="N159" s="47">
        <f t="shared" si="29"/>
        <v>1922</v>
      </c>
      <c r="O159" s="47"/>
      <c r="P159" s="47"/>
      <c r="Q159" s="47"/>
      <c r="R159" s="47"/>
      <c r="S159" s="48"/>
      <c r="T159" s="154"/>
      <c r="V159" s="246" t="s">
        <v>136</v>
      </c>
      <c r="W159" s="47">
        <v>167</v>
      </c>
      <c r="X159" s="47">
        <v>83</v>
      </c>
      <c r="Y159" s="47">
        <v>120</v>
      </c>
      <c r="Z159" s="47">
        <v>60</v>
      </c>
      <c r="AA159" s="47">
        <v>83</v>
      </c>
      <c r="AB159" s="47">
        <v>35</v>
      </c>
      <c r="AC159" s="47">
        <v>69</v>
      </c>
      <c r="AD159" s="47">
        <v>33</v>
      </c>
      <c r="AE159" s="47">
        <v>18</v>
      </c>
      <c r="AF159" s="47"/>
      <c r="AG159" s="47">
        <v>9</v>
      </c>
      <c r="AH159" s="47">
        <f t="shared" si="30"/>
        <v>457</v>
      </c>
      <c r="AI159" s="47">
        <f t="shared" si="31"/>
        <v>220</v>
      </c>
      <c r="AJ159" s="47"/>
      <c r="AK159" s="47"/>
      <c r="AL159" s="47"/>
      <c r="AM159" s="47"/>
      <c r="AN159" s="48"/>
      <c r="AO159" s="154"/>
      <c r="AQ159" s="246" t="s">
        <v>136</v>
      </c>
      <c r="AR159" s="47">
        <v>26</v>
      </c>
      <c r="AS159" s="47">
        <v>24</v>
      </c>
      <c r="AT159" s="47">
        <v>25</v>
      </c>
      <c r="AU159" s="47">
        <v>23</v>
      </c>
      <c r="AV159" s="47">
        <v>19</v>
      </c>
      <c r="AW159" s="47">
        <f t="shared" si="32"/>
        <v>117</v>
      </c>
      <c r="AX159" s="47"/>
      <c r="AY159" s="47"/>
      <c r="AZ159" s="47">
        <v>98</v>
      </c>
      <c r="BA159" s="47">
        <v>9</v>
      </c>
      <c r="BB159" s="47">
        <v>107</v>
      </c>
      <c r="BC159" s="154">
        <v>26</v>
      </c>
      <c r="BE159" s="246" t="s">
        <v>136</v>
      </c>
      <c r="BF159" s="47">
        <v>73</v>
      </c>
      <c r="BG159" s="154">
        <v>4</v>
      </c>
    </row>
    <row r="160" spans="1:59" s="36" customFormat="1" ht="14.25" customHeight="1">
      <c r="A160" s="246" t="s">
        <v>137</v>
      </c>
      <c r="B160" s="47">
        <v>848</v>
      </c>
      <c r="C160" s="47">
        <v>429</v>
      </c>
      <c r="D160" s="47">
        <v>836</v>
      </c>
      <c r="E160" s="47">
        <v>441</v>
      </c>
      <c r="F160" s="47">
        <v>694</v>
      </c>
      <c r="G160" s="47">
        <v>343</v>
      </c>
      <c r="H160" s="47">
        <v>632</v>
      </c>
      <c r="I160" s="47">
        <v>321</v>
      </c>
      <c r="J160" s="47">
        <v>477</v>
      </c>
      <c r="K160" s="47"/>
      <c r="L160" s="47">
        <v>240</v>
      </c>
      <c r="M160" s="47">
        <f t="shared" si="28"/>
        <v>3487</v>
      </c>
      <c r="N160" s="47">
        <f t="shared" si="29"/>
        <v>1774</v>
      </c>
      <c r="O160" s="31">
        <v>152</v>
      </c>
      <c r="P160" s="31"/>
      <c r="Q160" s="31">
        <v>67</v>
      </c>
      <c r="R160" s="31">
        <v>189</v>
      </c>
      <c r="S160" s="583"/>
      <c r="T160" s="378">
        <v>110</v>
      </c>
      <c r="V160" s="246" t="s">
        <v>137</v>
      </c>
      <c r="W160" s="47">
        <v>60</v>
      </c>
      <c r="X160" s="47">
        <v>24</v>
      </c>
      <c r="Y160" s="47">
        <v>95</v>
      </c>
      <c r="Z160" s="47">
        <v>45</v>
      </c>
      <c r="AA160" s="47">
        <v>69</v>
      </c>
      <c r="AB160" s="47">
        <v>34</v>
      </c>
      <c r="AC160" s="47">
        <v>73</v>
      </c>
      <c r="AD160" s="47">
        <v>35</v>
      </c>
      <c r="AE160" s="47">
        <v>12</v>
      </c>
      <c r="AF160" s="47"/>
      <c r="AG160" s="47">
        <v>5</v>
      </c>
      <c r="AH160" s="47">
        <f t="shared" si="30"/>
        <v>309</v>
      </c>
      <c r="AI160" s="47">
        <f t="shared" si="31"/>
        <v>143</v>
      </c>
      <c r="AJ160" s="31">
        <v>8</v>
      </c>
      <c r="AK160" s="31"/>
      <c r="AL160" s="31">
        <v>6</v>
      </c>
      <c r="AM160" s="31">
        <v>5</v>
      </c>
      <c r="AN160" s="583"/>
      <c r="AO160" s="378">
        <v>3</v>
      </c>
      <c r="AQ160" s="246" t="s">
        <v>137</v>
      </c>
      <c r="AR160" s="96">
        <v>21</v>
      </c>
      <c r="AS160" s="96">
        <v>20</v>
      </c>
      <c r="AT160" s="96">
        <v>22</v>
      </c>
      <c r="AU160" s="96">
        <v>19</v>
      </c>
      <c r="AV160" s="96">
        <v>16</v>
      </c>
      <c r="AW160" s="50">
        <f>SUM(AR160:AV160)</f>
        <v>98</v>
      </c>
      <c r="AX160" s="50">
        <v>2</v>
      </c>
      <c r="AY160" s="50">
        <v>2</v>
      </c>
      <c r="AZ160" s="50">
        <v>78</v>
      </c>
      <c r="BA160" s="47">
        <v>6</v>
      </c>
      <c r="BB160" s="47">
        <f>SUM(AZ160:BA160)</f>
        <v>84</v>
      </c>
      <c r="BC160" s="154">
        <v>18</v>
      </c>
      <c r="BE160" s="246" t="s">
        <v>137</v>
      </c>
      <c r="BF160" s="47">
        <v>72</v>
      </c>
      <c r="BG160" s="154">
        <v>8</v>
      </c>
    </row>
    <row r="161" spans="1:59" s="36" customFormat="1" ht="14.25" customHeight="1">
      <c r="A161" s="246" t="s">
        <v>138</v>
      </c>
      <c r="B161" s="47">
        <v>1466</v>
      </c>
      <c r="C161" s="47">
        <v>678</v>
      </c>
      <c r="D161" s="47">
        <v>1139</v>
      </c>
      <c r="E161" s="47">
        <v>557</v>
      </c>
      <c r="F161" s="47">
        <v>1191</v>
      </c>
      <c r="G161" s="47">
        <v>591</v>
      </c>
      <c r="H161" s="47">
        <v>1027</v>
      </c>
      <c r="I161" s="47">
        <v>498</v>
      </c>
      <c r="J161" s="47">
        <v>912</v>
      </c>
      <c r="K161" s="47"/>
      <c r="L161" s="47">
        <v>486</v>
      </c>
      <c r="M161" s="47">
        <f t="shared" si="28"/>
        <v>5735</v>
      </c>
      <c r="N161" s="47">
        <f t="shared" si="29"/>
        <v>2810</v>
      </c>
      <c r="O161" s="47"/>
      <c r="P161" s="47"/>
      <c r="Q161" s="47"/>
      <c r="R161" s="47"/>
      <c r="S161" s="48"/>
      <c r="T161" s="154"/>
      <c r="V161" s="246" t="s">
        <v>138</v>
      </c>
      <c r="W161" s="47">
        <v>138</v>
      </c>
      <c r="X161" s="47">
        <v>50</v>
      </c>
      <c r="Y161" s="47">
        <v>130</v>
      </c>
      <c r="Z161" s="47">
        <v>64</v>
      </c>
      <c r="AA161" s="47">
        <v>154</v>
      </c>
      <c r="AB161" s="47">
        <v>61</v>
      </c>
      <c r="AC161" s="47">
        <v>137</v>
      </c>
      <c r="AD161" s="47">
        <v>62</v>
      </c>
      <c r="AE161" s="47">
        <v>75</v>
      </c>
      <c r="AF161" s="47"/>
      <c r="AG161" s="47">
        <v>36</v>
      </c>
      <c r="AH161" s="47">
        <f t="shared" si="30"/>
        <v>634</v>
      </c>
      <c r="AI161" s="47">
        <f t="shared" si="31"/>
        <v>273</v>
      </c>
      <c r="AJ161" s="47"/>
      <c r="AK161" s="47"/>
      <c r="AL161" s="47"/>
      <c r="AM161" s="47"/>
      <c r="AN161" s="48"/>
      <c r="AO161" s="154"/>
      <c r="AQ161" s="250" t="s">
        <v>138</v>
      </c>
      <c r="AR161" s="120">
        <v>31</v>
      </c>
      <c r="AS161" s="120">
        <v>29</v>
      </c>
      <c r="AT161" s="120">
        <v>29</v>
      </c>
      <c r="AU161" s="120">
        <v>29</v>
      </c>
      <c r="AV161" s="120">
        <v>24</v>
      </c>
      <c r="AW161" s="46">
        <f t="shared" si="32"/>
        <v>142</v>
      </c>
      <c r="AX161" s="46"/>
      <c r="AY161" s="46"/>
      <c r="AZ161" s="47">
        <v>136</v>
      </c>
      <c r="BA161" s="47">
        <v>86</v>
      </c>
      <c r="BB161" s="47">
        <v>222</v>
      </c>
      <c r="BC161" s="154">
        <v>28</v>
      </c>
      <c r="BE161" s="246" t="s">
        <v>138</v>
      </c>
      <c r="BF161" s="47">
        <v>122</v>
      </c>
      <c r="BG161" s="154">
        <v>8</v>
      </c>
    </row>
    <row r="162" spans="1:59" s="36" customFormat="1" ht="14.25" customHeight="1">
      <c r="A162" s="246" t="s">
        <v>139</v>
      </c>
      <c r="B162" s="47">
        <v>788</v>
      </c>
      <c r="C162" s="47">
        <v>384</v>
      </c>
      <c r="D162" s="47">
        <v>773</v>
      </c>
      <c r="E162" s="47">
        <v>406</v>
      </c>
      <c r="F162" s="47">
        <v>690</v>
      </c>
      <c r="G162" s="47">
        <v>333</v>
      </c>
      <c r="H162" s="47">
        <v>675</v>
      </c>
      <c r="I162" s="47">
        <v>322</v>
      </c>
      <c r="J162" s="47">
        <v>671</v>
      </c>
      <c r="K162" s="47"/>
      <c r="L162" s="47">
        <v>355</v>
      </c>
      <c r="M162" s="47">
        <f t="shared" si="28"/>
        <v>3597</v>
      </c>
      <c r="N162" s="47">
        <f t="shared" si="29"/>
        <v>1800</v>
      </c>
      <c r="O162" s="47"/>
      <c r="P162" s="47"/>
      <c r="Q162" s="47"/>
      <c r="R162" s="47"/>
      <c r="S162" s="48"/>
      <c r="T162" s="154"/>
      <c r="V162" s="246" t="s">
        <v>139</v>
      </c>
      <c r="W162" s="47">
        <v>105</v>
      </c>
      <c r="X162" s="47">
        <v>43</v>
      </c>
      <c r="Y162" s="47">
        <v>88</v>
      </c>
      <c r="Z162" s="47">
        <v>31</v>
      </c>
      <c r="AA162" s="47">
        <v>98</v>
      </c>
      <c r="AB162" s="47">
        <v>41</v>
      </c>
      <c r="AC162" s="47">
        <v>58</v>
      </c>
      <c r="AD162" s="47">
        <v>22</v>
      </c>
      <c r="AE162" s="47">
        <v>38</v>
      </c>
      <c r="AF162" s="47"/>
      <c r="AG162" s="47">
        <v>21</v>
      </c>
      <c r="AH162" s="47">
        <f t="shared" si="30"/>
        <v>387</v>
      </c>
      <c r="AI162" s="47">
        <f t="shared" si="31"/>
        <v>158</v>
      </c>
      <c r="AJ162" s="47"/>
      <c r="AK162" s="47"/>
      <c r="AL162" s="47"/>
      <c r="AM162" s="47"/>
      <c r="AN162" s="48"/>
      <c r="AO162" s="154"/>
      <c r="AQ162" s="246" t="s">
        <v>139</v>
      </c>
      <c r="AR162" s="50">
        <v>19</v>
      </c>
      <c r="AS162" s="50">
        <v>19</v>
      </c>
      <c r="AT162" s="50">
        <v>20</v>
      </c>
      <c r="AU162" s="50">
        <v>18</v>
      </c>
      <c r="AV162" s="50">
        <v>20</v>
      </c>
      <c r="AW162" s="47">
        <f t="shared" si="32"/>
        <v>96</v>
      </c>
      <c r="AX162" s="47"/>
      <c r="AY162" s="47"/>
      <c r="AZ162" s="47">
        <v>108</v>
      </c>
      <c r="BA162" s="47">
        <v>7</v>
      </c>
      <c r="BB162" s="47">
        <v>115</v>
      </c>
      <c r="BC162" s="154">
        <v>16</v>
      </c>
      <c r="BE162" s="246" t="s">
        <v>139</v>
      </c>
      <c r="BF162" s="47">
        <v>70</v>
      </c>
      <c r="BG162" s="154">
        <v>17</v>
      </c>
    </row>
    <row r="163" spans="1:59" s="36" customFormat="1" ht="14.25" customHeight="1">
      <c r="A163" s="246" t="s">
        <v>140</v>
      </c>
      <c r="B163" s="47">
        <v>718</v>
      </c>
      <c r="C163" s="47">
        <v>342</v>
      </c>
      <c r="D163" s="47">
        <v>585</v>
      </c>
      <c r="E163" s="47">
        <v>278</v>
      </c>
      <c r="F163" s="47">
        <v>529</v>
      </c>
      <c r="G163" s="47">
        <v>262</v>
      </c>
      <c r="H163" s="47">
        <v>449</v>
      </c>
      <c r="I163" s="47">
        <v>229</v>
      </c>
      <c r="J163" s="47">
        <v>358</v>
      </c>
      <c r="K163" s="47"/>
      <c r="L163" s="47">
        <v>183</v>
      </c>
      <c r="M163" s="47">
        <f t="shared" si="28"/>
        <v>2639</v>
      </c>
      <c r="N163" s="47">
        <f t="shared" si="29"/>
        <v>1294</v>
      </c>
      <c r="O163" s="47"/>
      <c r="P163" s="47"/>
      <c r="Q163" s="47"/>
      <c r="R163" s="47"/>
      <c r="S163" s="48"/>
      <c r="T163" s="154"/>
      <c r="V163" s="246" t="s">
        <v>140</v>
      </c>
      <c r="W163" s="47">
        <v>53</v>
      </c>
      <c r="X163" s="47">
        <v>23</v>
      </c>
      <c r="Y163" s="47">
        <v>45</v>
      </c>
      <c r="Z163" s="47">
        <v>19</v>
      </c>
      <c r="AA163" s="47">
        <v>57</v>
      </c>
      <c r="AB163" s="47">
        <v>27</v>
      </c>
      <c r="AC163" s="47">
        <v>10</v>
      </c>
      <c r="AD163" s="47">
        <v>3</v>
      </c>
      <c r="AE163" s="47">
        <v>9</v>
      </c>
      <c r="AF163" s="47"/>
      <c r="AG163" s="47">
        <v>3</v>
      </c>
      <c r="AH163" s="47">
        <f t="shared" si="30"/>
        <v>174</v>
      </c>
      <c r="AI163" s="47">
        <f t="shared" si="31"/>
        <v>75</v>
      </c>
      <c r="AJ163" s="47"/>
      <c r="AK163" s="47"/>
      <c r="AL163" s="47"/>
      <c r="AM163" s="47"/>
      <c r="AN163" s="48"/>
      <c r="AO163" s="154"/>
      <c r="AQ163" s="250" t="s">
        <v>140</v>
      </c>
      <c r="AR163" s="120">
        <v>15</v>
      </c>
      <c r="AS163" s="120">
        <v>14</v>
      </c>
      <c r="AT163" s="120">
        <v>15</v>
      </c>
      <c r="AU163" s="120">
        <v>13</v>
      </c>
      <c r="AV163" s="120">
        <v>11</v>
      </c>
      <c r="AW163" s="46">
        <f t="shared" si="32"/>
        <v>68</v>
      </c>
      <c r="AX163" s="46"/>
      <c r="AY163" s="46"/>
      <c r="AZ163" s="47">
        <v>74</v>
      </c>
      <c r="BA163" s="47">
        <v>8</v>
      </c>
      <c r="BB163" s="47">
        <v>82</v>
      </c>
      <c r="BC163" s="154">
        <v>12</v>
      </c>
      <c r="BE163" s="246" t="s">
        <v>140</v>
      </c>
      <c r="BF163" s="47">
        <v>55</v>
      </c>
      <c r="BG163" s="154">
        <v>3</v>
      </c>
    </row>
    <row r="164" spans="1:59" s="36" customFormat="1" ht="14.25" customHeight="1">
      <c r="A164" s="246" t="s">
        <v>141</v>
      </c>
      <c r="B164" s="47">
        <v>868</v>
      </c>
      <c r="C164" s="47">
        <v>416</v>
      </c>
      <c r="D164" s="47">
        <v>713</v>
      </c>
      <c r="E164" s="47">
        <v>355</v>
      </c>
      <c r="F164" s="47">
        <v>715</v>
      </c>
      <c r="G164" s="47">
        <v>347</v>
      </c>
      <c r="H164" s="47">
        <v>608</v>
      </c>
      <c r="I164" s="47">
        <v>277</v>
      </c>
      <c r="J164" s="47">
        <v>616</v>
      </c>
      <c r="K164" s="47"/>
      <c r="L164" s="47">
        <v>312</v>
      </c>
      <c r="M164" s="47">
        <f t="shared" si="28"/>
        <v>3520</v>
      </c>
      <c r="N164" s="47">
        <f t="shared" si="29"/>
        <v>1707</v>
      </c>
      <c r="O164" s="47"/>
      <c r="P164" s="47"/>
      <c r="Q164" s="47"/>
      <c r="R164" s="47"/>
      <c r="S164" s="48"/>
      <c r="T164" s="154"/>
      <c r="V164" s="246" t="s">
        <v>141</v>
      </c>
      <c r="W164" s="47">
        <v>89</v>
      </c>
      <c r="X164" s="47">
        <v>31</v>
      </c>
      <c r="Y164" s="47">
        <v>74</v>
      </c>
      <c r="Z164" s="47">
        <v>31</v>
      </c>
      <c r="AA164" s="47">
        <v>84</v>
      </c>
      <c r="AB164" s="47">
        <v>26</v>
      </c>
      <c r="AC164" s="47">
        <v>44</v>
      </c>
      <c r="AD164" s="47">
        <v>20</v>
      </c>
      <c r="AE164" s="47">
        <v>18</v>
      </c>
      <c r="AF164" s="47"/>
      <c r="AG164" s="47">
        <v>7</v>
      </c>
      <c r="AH164" s="47">
        <f t="shared" si="30"/>
        <v>309</v>
      </c>
      <c r="AI164" s="47">
        <f t="shared" si="31"/>
        <v>115</v>
      </c>
      <c r="AJ164" s="47"/>
      <c r="AK164" s="47"/>
      <c r="AL164" s="47"/>
      <c r="AM164" s="47"/>
      <c r="AN164" s="48"/>
      <c r="AO164" s="154"/>
      <c r="AQ164" s="250" t="s">
        <v>141</v>
      </c>
      <c r="AR164" s="120">
        <v>28</v>
      </c>
      <c r="AS164" s="120">
        <v>28</v>
      </c>
      <c r="AT164" s="120">
        <v>28</v>
      </c>
      <c r="AU164" s="120">
        <v>23</v>
      </c>
      <c r="AV164" s="120">
        <v>20</v>
      </c>
      <c r="AW164" s="46">
        <f t="shared" si="32"/>
        <v>127</v>
      </c>
      <c r="AX164" s="46"/>
      <c r="AY164" s="46"/>
      <c r="AZ164" s="47">
        <v>98</v>
      </c>
      <c r="BA164" s="47">
        <v>32</v>
      </c>
      <c r="BB164" s="47">
        <v>130</v>
      </c>
      <c r="BC164" s="154">
        <v>22</v>
      </c>
      <c r="BE164" s="246" t="s">
        <v>141</v>
      </c>
      <c r="BF164" s="47">
        <v>83</v>
      </c>
      <c r="BG164" s="154">
        <v>24</v>
      </c>
    </row>
    <row r="165" spans="1:59" s="36" customFormat="1" ht="14.25" customHeight="1">
      <c r="A165" s="246" t="s">
        <v>142</v>
      </c>
      <c r="B165" s="47">
        <v>503</v>
      </c>
      <c r="C165" s="47">
        <v>227</v>
      </c>
      <c r="D165" s="47">
        <v>510</v>
      </c>
      <c r="E165" s="47">
        <v>242</v>
      </c>
      <c r="F165" s="47">
        <v>452</v>
      </c>
      <c r="G165" s="47">
        <v>216</v>
      </c>
      <c r="H165" s="47">
        <v>418</v>
      </c>
      <c r="I165" s="47">
        <v>213</v>
      </c>
      <c r="J165" s="47">
        <v>376</v>
      </c>
      <c r="K165" s="47"/>
      <c r="L165" s="47">
        <v>188</v>
      </c>
      <c r="M165" s="47">
        <f t="shared" si="28"/>
        <v>2259</v>
      </c>
      <c r="N165" s="47">
        <f t="shared" si="29"/>
        <v>1086</v>
      </c>
      <c r="O165" s="47"/>
      <c r="P165" s="47"/>
      <c r="Q165" s="47"/>
      <c r="R165" s="47"/>
      <c r="S165" s="48"/>
      <c r="T165" s="154"/>
      <c r="V165" s="246" t="s">
        <v>142</v>
      </c>
      <c r="W165" s="47">
        <v>26</v>
      </c>
      <c r="X165" s="47">
        <v>11</v>
      </c>
      <c r="Y165" s="47">
        <v>35</v>
      </c>
      <c r="Z165" s="47">
        <v>11</v>
      </c>
      <c r="AA165" s="47">
        <v>31</v>
      </c>
      <c r="AB165" s="47">
        <v>10</v>
      </c>
      <c r="AC165" s="47">
        <v>18</v>
      </c>
      <c r="AD165" s="47">
        <v>9</v>
      </c>
      <c r="AE165" s="47">
        <v>38</v>
      </c>
      <c r="AF165" s="47"/>
      <c r="AG165" s="47">
        <v>30</v>
      </c>
      <c r="AH165" s="47">
        <f t="shared" si="30"/>
        <v>148</v>
      </c>
      <c r="AI165" s="47">
        <f t="shared" si="31"/>
        <v>71</v>
      </c>
      <c r="AJ165" s="47"/>
      <c r="AK165" s="47"/>
      <c r="AL165" s="47"/>
      <c r="AM165" s="47"/>
      <c r="AN165" s="48"/>
      <c r="AO165" s="154"/>
      <c r="AQ165" s="250" t="s">
        <v>142</v>
      </c>
      <c r="AR165" s="120">
        <v>10</v>
      </c>
      <c r="AS165" s="120">
        <v>10</v>
      </c>
      <c r="AT165" s="120">
        <v>10</v>
      </c>
      <c r="AU165" s="120">
        <v>9</v>
      </c>
      <c r="AV165" s="120">
        <v>9</v>
      </c>
      <c r="AW165" s="46">
        <f t="shared" si="32"/>
        <v>48</v>
      </c>
      <c r="AX165" s="46"/>
      <c r="AY165" s="46"/>
      <c r="AZ165" s="47">
        <v>56</v>
      </c>
      <c r="BA165" s="47">
        <v>9</v>
      </c>
      <c r="BB165" s="47">
        <v>65</v>
      </c>
      <c r="BC165" s="154">
        <v>8</v>
      </c>
      <c r="BE165" s="246" t="s">
        <v>142</v>
      </c>
      <c r="BF165" s="47">
        <v>34</v>
      </c>
      <c r="BG165" s="154">
        <v>8</v>
      </c>
    </row>
    <row r="166" spans="1:59" s="36" customFormat="1" ht="13.5" customHeight="1">
      <c r="A166" s="247" t="s">
        <v>37</v>
      </c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8"/>
      <c r="T166" s="154"/>
      <c r="V166" s="247" t="s">
        <v>37</v>
      </c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8"/>
      <c r="AO166" s="154"/>
      <c r="AQ166" s="247" t="s">
        <v>37</v>
      </c>
      <c r="AR166" s="50"/>
      <c r="AS166" s="50"/>
      <c r="AT166" s="50"/>
      <c r="AU166" s="50"/>
      <c r="AV166" s="50"/>
      <c r="AW166" s="47">
        <f t="shared" si="32"/>
        <v>0</v>
      </c>
      <c r="AX166" s="47"/>
      <c r="AY166" s="47"/>
      <c r="AZ166" s="47"/>
      <c r="BA166" s="47"/>
      <c r="BB166" s="47"/>
      <c r="BC166" s="176"/>
      <c r="BE166" s="247" t="s">
        <v>37</v>
      </c>
      <c r="BF166" s="47"/>
      <c r="BG166" s="154"/>
    </row>
    <row r="167" spans="1:59" s="36" customFormat="1" ht="14.25" customHeight="1">
      <c r="A167" s="246" t="s">
        <v>143</v>
      </c>
      <c r="B167" s="47">
        <v>4684</v>
      </c>
      <c r="C167" s="47">
        <v>2261</v>
      </c>
      <c r="D167" s="47">
        <v>3788</v>
      </c>
      <c r="E167" s="47">
        <v>1838</v>
      </c>
      <c r="F167" s="47">
        <v>3544</v>
      </c>
      <c r="G167" s="47">
        <v>1685</v>
      </c>
      <c r="H167" s="47">
        <v>2677</v>
      </c>
      <c r="I167" s="47">
        <v>1312</v>
      </c>
      <c r="J167" s="47">
        <v>1952</v>
      </c>
      <c r="K167" s="47"/>
      <c r="L167" s="47">
        <v>958</v>
      </c>
      <c r="M167" s="47">
        <f t="shared" si="28"/>
        <v>16645</v>
      </c>
      <c r="N167" s="47">
        <f t="shared" si="29"/>
        <v>8054</v>
      </c>
      <c r="O167" s="47"/>
      <c r="P167" s="47"/>
      <c r="Q167" s="47"/>
      <c r="R167" s="47"/>
      <c r="S167" s="48"/>
      <c r="T167" s="154"/>
      <c r="V167" s="246" t="s">
        <v>143</v>
      </c>
      <c r="W167" s="47">
        <v>522</v>
      </c>
      <c r="X167" s="47">
        <v>253</v>
      </c>
      <c r="Y167" s="47">
        <v>611</v>
      </c>
      <c r="Z167" s="47">
        <v>251</v>
      </c>
      <c r="AA167" s="47">
        <v>572</v>
      </c>
      <c r="AB167" s="47">
        <v>258</v>
      </c>
      <c r="AC167" s="47">
        <v>228</v>
      </c>
      <c r="AD167" s="47">
        <v>98</v>
      </c>
      <c r="AE167" s="47">
        <v>111</v>
      </c>
      <c r="AF167" s="47"/>
      <c r="AG167" s="47">
        <v>58</v>
      </c>
      <c r="AH167" s="47">
        <f t="shared" si="30"/>
        <v>2044</v>
      </c>
      <c r="AI167" s="47">
        <f t="shared" si="31"/>
        <v>918</v>
      </c>
      <c r="AJ167" s="47"/>
      <c r="AK167" s="47"/>
      <c r="AL167" s="47"/>
      <c r="AM167" s="47"/>
      <c r="AN167" s="48"/>
      <c r="AO167" s="154"/>
      <c r="AQ167" s="250" t="s">
        <v>143</v>
      </c>
      <c r="AR167" s="129">
        <v>148</v>
      </c>
      <c r="AS167" s="129">
        <v>155</v>
      </c>
      <c r="AT167" s="129">
        <v>155</v>
      </c>
      <c r="AU167" s="129">
        <v>145</v>
      </c>
      <c r="AV167" s="129">
        <v>137</v>
      </c>
      <c r="AW167" s="46">
        <f t="shared" si="32"/>
        <v>740</v>
      </c>
      <c r="AX167" s="46"/>
      <c r="AY167" s="46"/>
      <c r="AZ167" s="47">
        <v>501</v>
      </c>
      <c r="BA167" s="47">
        <v>13</v>
      </c>
      <c r="BB167" s="48">
        <v>514</v>
      </c>
      <c r="BC167" s="145">
        <v>143</v>
      </c>
      <c r="BE167" s="246" t="s">
        <v>143</v>
      </c>
      <c r="BF167" s="47">
        <v>401</v>
      </c>
      <c r="BG167" s="154">
        <v>22</v>
      </c>
    </row>
    <row r="168" spans="1:59" s="36" customFormat="1" ht="14.25" customHeight="1">
      <c r="A168" s="246" t="s">
        <v>144</v>
      </c>
      <c r="B168" s="47">
        <v>4489</v>
      </c>
      <c r="C168" s="47">
        <v>2144</v>
      </c>
      <c r="D168" s="47">
        <v>3660</v>
      </c>
      <c r="E168" s="47">
        <v>1795</v>
      </c>
      <c r="F168" s="47">
        <v>3246</v>
      </c>
      <c r="G168" s="47">
        <v>1522</v>
      </c>
      <c r="H168" s="47">
        <v>2532</v>
      </c>
      <c r="I168" s="47">
        <v>1248</v>
      </c>
      <c r="J168" s="47">
        <v>1861</v>
      </c>
      <c r="K168" s="47"/>
      <c r="L168" s="47">
        <v>910</v>
      </c>
      <c r="M168" s="47">
        <f t="shared" si="28"/>
        <v>15788</v>
      </c>
      <c r="N168" s="47">
        <f t="shared" si="29"/>
        <v>7619</v>
      </c>
      <c r="O168" s="47"/>
      <c r="P168" s="47"/>
      <c r="Q168" s="47"/>
      <c r="R168" s="47"/>
      <c r="S168" s="48"/>
      <c r="T168" s="154"/>
      <c r="V168" s="246" t="s">
        <v>144</v>
      </c>
      <c r="W168" s="47">
        <v>664</v>
      </c>
      <c r="X168" s="47">
        <v>313</v>
      </c>
      <c r="Y168" s="47">
        <v>529</v>
      </c>
      <c r="Z168" s="47">
        <v>235</v>
      </c>
      <c r="AA168" s="47">
        <v>502</v>
      </c>
      <c r="AB168" s="47">
        <v>220</v>
      </c>
      <c r="AC168" s="47">
        <v>317</v>
      </c>
      <c r="AD168" s="47">
        <v>149</v>
      </c>
      <c r="AE168" s="47">
        <v>143</v>
      </c>
      <c r="AF168" s="47"/>
      <c r="AG168" s="47">
        <v>61</v>
      </c>
      <c r="AH168" s="47">
        <f t="shared" si="30"/>
        <v>2155</v>
      </c>
      <c r="AI168" s="47">
        <f t="shared" si="31"/>
        <v>978</v>
      </c>
      <c r="AJ168" s="47"/>
      <c r="AK168" s="47"/>
      <c r="AL168" s="47"/>
      <c r="AM168" s="47"/>
      <c r="AN168" s="48"/>
      <c r="AO168" s="154"/>
      <c r="AQ168" s="250" t="s">
        <v>144</v>
      </c>
      <c r="AR168" s="129">
        <v>140</v>
      </c>
      <c r="AS168" s="129">
        <v>137</v>
      </c>
      <c r="AT168" s="129">
        <v>119</v>
      </c>
      <c r="AU168" s="129">
        <v>128</v>
      </c>
      <c r="AV168" s="129">
        <v>118</v>
      </c>
      <c r="AW168" s="46">
        <f t="shared" si="32"/>
        <v>642</v>
      </c>
      <c r="AX168" s="46"/>
      <c r="AY168" s="46"/>
      <c r="AZ168" s="47">
        <v>454</v>
      </c>
      <c r="BA168" s="47">
        <v>38</v>
      </c>
      <c r="BB168" s="48">
        <v>492</v>
      </c>
      <c r="BC168" s="145">
        <v>131</v>
      </c>
      <c r="BE168" s="246" t="s">
        <v>144</v>
      </c>
      <c r="BF168" s="47">
        <v>322</v>
      </c>
      <c r="BG168" s="154">
        <v>25</v>
      </c>
    </row>
    <row r="169" spans="1:59" s="36" customFormat="1" ht="14.25" customHeight="1">
      <c r="A169" s="246" t="s">
        <v>145</v>
      </c>
      <c r="B169" s="47">
        <v>3526</v>
      </c>
      <c r="C169" s="47">
        <v>1718</v>
      </c>
      <c r="D169" s="47">
        <v>3005</v>
      </c>
      <c r="E169" s="47">
        <v>1524</v>
      </c>
      <c r="F169" s="47">
        <v>2842</v>
      </c>
      <c r="G169" s="47">
        <v>1382</v>
      </c>
      <c r="H169" s="47">
        <v>2438</v>
      </c>
      <c r="I169" s="47">
        <v>1192</v>
      </c>
      <c r="J169" s="47">
        <v>2157</v>
      </c>
      <c r="K169" s="47"/>
      <c r="L169" s="47">
        <v>1051</v>
      </c>
      <c r="M169" s="47">
        <f t="shared" si="28"/>
        <v>13968</v>
      </c>
      <c r="N169" s="47">
        <f t="shared" si="29"/>
        <v>6867</v>
      </c>
      <c r="O169" s="47">
        <v>26</v>
      </c>
      <c r="P169" s="47"/>
      <c r="Q169" s="47">
        <v>11</v>
      </c>
      <c r="R169" s="47">
        <v>22</v>
      </c>
      <c r="S169" s="48"/>
      <c r="T169" s="154">
        <v>9</v>
      </c>
      <c r="V169" s="246" t="s">
        <v>145</v>
      </c>
      <c r="W169" s="47">
        <v>147</v>
      </c>
      <c r="X169" s="47">
        <v>67</v>
      </c>
      <c r="Y169" s="47">
        <v>117</v>
      </c>
      <c r="Z169" s="47">
        <v>48</v>
      </c>
      <c r="AA169" s="47">
        <v>132</v>
      </c>
      <c r="AB169" s="47">
        <v>52</v>
      </c>
      <c r="AC169" s="47">
        <v>94</v>
      </c>
      <c r="AD169" s="47">
        <v>43</v>
      </c>
      <c r="AE169" s="47">
        <v>105</v>
      </c>
      <c r="AF169" s="47"/>
      <c r="AG169" s="47">
        <v>41</v>
      </c>
      <c r="AH169" s="47">
        <f t="shared" si="30"/>
        <v>595</v>
      </c>
      <c r="AI169" s="47">
        <f t="shared" si="31"/>
        <v>251</v>
      </c>
      <c r="AJ169" s="47"/>
      <c r="AK169" s="47"/>
      <c r="AL169" s="47"/>
      <c r="AM169" s="47"/>
      <c r="AN169" s="48"/>
      <c r="AO169" s="154"/>
      <c r="AQ169" s="250" t="s">
        <v>145</v>
      </c>
      <c r="AR169" s="129">
        <v>118</v>
      </c>
      <c r="AS169" s="129">
        <v>109</v>
      </c>
      <c r="AT169" s="129">
        <v>108</v>
      </c>
      <c r="AU169" s="129">
        <v>102</v>
      </c>
      <c r="AV169" s="129">
        <v>108</v>
      </c>
      <c r="AW169" s="46">
        <f t="shared" si="32"/>
        <v>545</v>
      </c>
      <c r="AX169" s="46"/>
      <c r="AY169" s="46"/>
      <c r="AZ169" s="47">
        <v>928</v>
      </c>
      <c r="BA169" s="47">
        <v>21</v>
      </c>
      <c r="BB169" s="48">
        <v>949</v>
      </c>
      <c r="BC169" s="145">
        <v>113</v>
      </c>
      <c r="BE169" s="246" t="s">
        <v>145</v>
      </c>
      <c r="BF169" s="47">
        <v>454</v>
      </c>
      <c r="BG169" s="154">
        <v>97</v>
      </c>
    </row>
    <row r="170" spans="1:59" s="36" customFormat="1" ht="14.25" customHeight="1">
      <c r="A170" s="246" t="s">
        <v>146</v>
      </c>
      <c r="B170" s="47">
        <v>5544</v>
      </c>
      <c r="C170" s="47">
        <v>2693</v>
      </c>
      <c r="D170" s="47">
        <v>4486</v>
      </c>
      <c r="E170" s="47">
        <v>2151</v>
      </c>
      <c r="F170" s="47">
        <v>3840</v>
      </c>
      <c r="G170" s="47">
        <v>1881</v>
      </c>
      <c r="H170" s="47">
        <v>3055</v>
      </c>
      <c r="I170" s="47">
        <v>1522</v>
      </c>
      <c r="J170" s="47">
        <v>2280</v>
      </c>
      <c r="K170" s="47"/>
      <c r="L170" s="47">
        <v>1161</v>
      </c>
      <c r="M170" s="47">
        <f t="shared" si="28"/>
        <v>19205</v>
      </c>
      <c r="N170" s="47">
        <f t="shared" si="29"/>
        <v>9408</v>
      </c>
      <c r="O170" s="47"/>
      <c r="P170" s="47"/>
      <c r="Q170" s="47"/>
      <c r="R170" s="47"/>
      <c r="S170" s="48"/>
      <c r="T170" s="154"/>
      <c r="V170" s="246" t="s">
        <v>146</v>
      </c>
      <c r="W170" s="47">
        <v>855</v>
      </c>
      <c r="X170" s="47">
        <v>392</v>
      </c>
      <c r="Y170" s="47">
        <v>702</v>
      </c>
      <c r="Z170" s="47">
        <v>327</v>
      </c>
      <c r="AA170" s="47">
        <v>664</v>
      </c>
      <c r="AB170" s="47">
        <v>312</v>
      </c>
      <c r="AC170" s="47">
        <v>338</v>
      </c>
      <c r="AD170" s="47">
        <v>161</v>
      </c>
      <c r="AE170" s="47">
        <v>219</v>
      </c>
      <c r="AF170" s="47"/>
      <c r="AG170" s="47">
        <v>104</v>
      </c>
      <c r="AH170" s="47">
        <f t="shared" si="30"/>
        <v>2778</v>
      </c>
      <c r="AI170" s="47">
        <f t="shared" si="31"/>
        <v>1296</v>
      </c>
      <c r="AJ170" s="47"/>
      <c r="AK170" s="47"/>
      <c r="AL170" s="47"/>
      <c r="AM170" s="47"/>
      <c r="AN170" s="48"/>
      <c r="AO170" s="154"/>
      <c r="AQ170" s="250" t="s">
        <v>146</v>
      </c>
      <c r="AR170" s="129">
        <v>125</v>
      </c>
      <c r="AS170" s="129">
        <v>122</v>
      </c>
      <c r="AT170" s="129">
        <v>119</v>
      </c>
      <c r="AU170" s="129">
        <v>123</v>
      </c>
      <c r="AV170" s="129">
        <v>114</v>
      </c>
      <c r="AW170" s="46">
        <f t="shared" si="32"/>
        <v>603</v>
      </c>
      <c r="AX170" s="46"/>
      <c r="AY170" s="46"/>
      <c r="AZ170" s="47">
        <v>597</v>
      </c>
      <c r="BA170" s="47">
        <v>37</v>
      </c>
      <c r="BB170" s="48">
        <v>634</v>
      </c>
      <c r="BC170" s="145">
        <v>125</v>
      </c>
      <c r="BE170" s="246" t="s">
        <v>146</v>
      </c>
      <c r="BF170" s="47">
        <v>334</v>
      </c>
      <c r="BG170" s="154">
        <v>36</v>
      </c>
    </row>
    <row r="171" spans="1:59" s="36" customFormat="1" ht="14.25" customHeight="1">
      <c r="A171" s="246" t="s">
        <v>147</v>
      </c>
      <c r="B171" s="47">
        <v>3901</v>
      </c>
      <c r="C171" s="47">
        <v>1889</v>
      </c>
      <c r="D171" s="47">
        <v>3044</v>
      </c>
      <c r="E171" s="47">
        <v>1461</v>
      </c>
      <c r="F171" s="47">
        <v>2854</v>
      </c>
      <c r="G171" s="47">
        <v>1364</v>
      </c>
      <c r="H171" s="47">
        <v>2468</v>
      </c>
      <c r="I171" s="47">
        <v>1234</v>
      </c>
      <c r="J171" s="47">
        <v>1778</v>
      </c>
      <c r="K171" s="47"/>
      <c r="L171" s="47">
        <v>869</v>
      </c>
      <c r="M171" s="47">
        <f t="shared" si="28"/>
        <v>14045</v>
      </c>
      <c r="N171" s="47">
        <f t="shared" si="29"/>
        <v>6817</v>
      </c>
      <c r="O171" s="47"/>
      <c r="P171" s="47"/>
      <c r="Q171" s="47"/>
      <c r="R171" s="47"/>
      <c r="S171" s="48"/>
      <c r="T171" s="154"/>
      <c r="V171" s="246" t="s">
        <v>147</v>
      </c>
      <c r="W171" s="47">
        <v>724</v>
      </c>
      <c r="X171" s="47">
        <v>322</v>
      </c>
      <c r="Y171" s="47">
        <v>481</v>
      </c>
      <c r="Z171" s="47">
        <v>209</v>
      </c>
      <c r="AA171" s="47">
        <v>521</v>
      </c>
      <c r="AB171" s="47">
        <v>231</v>
      </c>
      <c r="AC171" s="47">
        <v>399</v>
      </c>
      <c r="AD171" s="47">
        <v>192</v>
      </c>
      <c r="AE171" s="47">
        <v>109</v>
      </c>
      <c r="AF171" s="47"/>
      <c r="AG171" s="47">
        <v>56</v>
      </c>
      <c r="AH171" s="47">
        <f t="shared" si="30"/>
        <v>2234</v>
      </c>
      <c r="AI171" s="47">
        <f t="shared" si="31"/>
        <v>1010</v>
      </c>
      <c r="AJ171" s="47"/>
      <c r="AK171" s="47"/>
      <c r="AL171" s="47"/>
      <c r="AM171" s="47"/>
      <c r="AN171" s="48"/>
      <c r="AO171" s="154"/>
      <c r="AQ171" s="250" t="s">
        <v>147</v>
      </c>
      <c r="AR171" s="129">
        <v>126</v>
      </c>
      <c r="AS171" s="129">
        <v>123</v>
      </c>
      <c r="AT171" s="129">
        <v>114</v>
      </c>
      <c r="AU171" s="129">
        <v>129</v>
      </c>
      <c r="AV171" s="129">
        <v>119</v>
      </c>
      <c r="AW171" s="46">
        <f t="shared" si="32"/>
        <v>611</v>
      </c>
      <c r="AX171" s="46"/>
      <c r="AY171" s="46"/>
      <c r="AZ171" s="47">
        <v>364</v>
      </c>
      <c r="BA171" s="47">
        <v>60</v>
      </c>
      <c r="BB171" s="48">
        <v>424</v>
      </c>
      <c r="BC171" s="145">
        <v>125</v>
      </c>
      <c r="BE171" s="246" t="s">
        <v>147</v>
      </c>
      <c r="BF171" s="47">
        <v>315</v>
      </c>
      <c r="BG171" s="154">
        <v>13</v>
      </c>
    </row>
    <row r="172" spans="1:59" s="36" customFormat="1" ht="14.25" customHeight="1">
      <c r="A172" s="246" t="s">
        <v>148</v>
      </c>
      <c r="B172" s="47">
        <v>4994</v>
      </c>
      <c r="C172" s="47">
        <v>2405</v>
      </c>
      <c r="D172" s="47">
        <v>3920</v>
      </c>
      <c r="E172" s="47">
        <v>1945</v>
      </c>
      <c r="F172" s="47">
        <v>3597</v>
      </c>
      <c r="G172" s="47">
        <v>1719</v>
      </c>
      <c r="H172" s="47">
        <v>3071</v>
      </c>
      <c r="I172" s="47">
        <v>1501</v>
      </c>
      <c r="J172" s="47">
        <v>2301</v>
      </c>
      <c r="K172" s="47"/>
      <c r="L172" s="47">
        <v>1200</v>
      </c>
      <c r="M172" s="47">
        <f t="shared" si="28"/>
        <v>17883</v>
      </c>
      <c r="N172" s="47">
        <f t="shared" si="29"/>
        <v>8770</v>
      </c>
      <c r="O172" s="47"/>
      <c r="P172" s="47"/>
      <c r="Q172" s="47"/>
      <c r="R172" s="47"/>
      <c r="S172" s="48"/>
      <c r="T172" s="154"/>
      <c r="V172" s="246" t="s">
        <v>148</v>
      </c>
      <c r="W172" s="47">
        <v>909</v>
      </c>
      <c r="X172" s="47">
        <v>390</v>
      </c>
      <c r="Y172" s="47">
        <v>652</v>
      </c>
      <c r="Z172" s="47">
        <v>307</v>
      </c>
      <c r="AA172" s="47">
        <v>738</v>
      </c>
      <c r="AB172" s="47">
        <v>299</v>
      </c>
      <c r="AC172" s="47">
        <v>522</v>
      </c>
      <c r="AD172" s="47">
        <v>239</v>
      </c>
      <c r="AE172" s="47">
        <v>163</v>
      </c>
      <c r="AF172" s="47"/>
      <c r="AG172" s="47">
        <v>81</v>
      </c>
      <c r="AH172" s="47">
        <f t="shared" si="30"/>
        <v>2984</v>
      </c>
      <c r="AI172" s="47">
        <f t="shared" si="31"/>
        <v>1316</v>
      </c>
      <c r="AJ172" s="47"/>
      <c r="AK172" s="47"/>
      <c r="AL172" s="47"/>
      <c r="AM172" s="47"/>
      <c r="AN172" s="48"/>
      <c r="AO172" s="154"/>
      <c r="AQ172" s="250" t="s">
        <v>148</v>
      </c>
      <c r="AR172" s="129">
        <v>183</v>
      </c>
      <c r="AS172" s="129">
        <v>175</v>
      </c>
      <c r="AT172" s="129">
        <v>170</v>
      </c>
      <c r="AU172" s="129">
        <v>176</v>
      </c>
      <c r="AV172" s="129">
        <v>168</v>
      </c>
      <c r="AW172" s="46">
        <f t="shared" si="32"/>
        <v>872</v>
      </c>
      <c r="AX172" s="46"/>
      <c r="AY172" s="46"/>
      <c r="AZ172" s="47">
        <v>491</v>
      </c>
      <c r="BA172" s="47">
        <v>51</v>
      </c>
      <c r="BB172" s="48">
        <v>542</v>
      </c>
      <c r="BC172" s="145">
        <v>183</v>
      </c>
      <c r="BE172" s="246" t="s">
        <v>148</v>
      </c>
      <c r="BF172" s="47">
        <v>374</v>
      </c>
      <c r="BG172" s="154">
        <v>36</v>
      </c>
    </row>
    <row r="173" spans="1:59" s="36" customFormat="1" ht="14.25" customHeight="1">
      <c r="A173" s="246" t="s">
        <v>149</v>
      </c>
      <c r="B173" s="47">
        <v>1897</v>
      </c>
      <c r="C173" s="47">
        <v>949</v>
      </c>
      <c r="D173" s="47">
        <v>1285</v>
      </c>
      <c r="E173" s="47">
        <v>612</v>
      </c>
      <c r="F173" s="47">
        <v>1269</v>
      </c>
      <c r="G173" s="47">
        <v>635</v>
      </c>
      <c r="H173" s="47">
        <v>1010</v>
      </c>
      <c r="I173" s="47">
        <v>466</v>
      </c>
      <c r="J173" s="47">
        <v>824</v>
      </c>
      <c r="K173" s="47"/>
      <c r="L173" s="47">
        <v>391</v>
      </c>
      <c r="M173" s="47">
        <f t="shared" si="28"/>
        <v>6285</v>
      </c>
      <c r="N173" s="47">
        <f t="shared" si="29"/>
        <v>3053</v>
      </c>
      <c r="O173" s="47"/>
      <c r="P173" s="47"/>
      <c r="Q173" s="47"/>
      <c r="R173" s="47"/>
      <c r="S173" s="48"/>
      <c r="T173" s="154"/>
      <c r="V173" s="246" t="s">
        <v>149</v>
      </c>
      <c r="W173" s="47">
        <v>275</v>
      </c>
      <c r="X173" s="47">
        <v>130</v>
      </c>
      <c r="Y173" s="47">
        <v>180</v>
      </c>
      <c r="Z173" s="47">
        <v>66</v>
      </c>
      <c r="AA173" s="47">
        <v>192</v>
      </c>
      <c r="AB173" s="47">
        <v>85</v>
      </c>
      <c r="AC173" s="47">
        <v>110</v>
      </c>
      <c r="AD173" s="47">
        <v>46</v>
      </c>
      <c r="AE173" s="47">
        <v>56</v>
      </c>
      <c r="AF173" s="47"/>
      <c r="AG173" s="47">
        <v>24</v>
      </c>
      <c r="AH173" s="47">
        <f t="shared" si="30"/>
        <v>813</v>
      </c>
      <c r="AI173" s="47">
        <f t="shared" si="31"/>
        <v>351</v>
      </c>
      <c r="AJ173" s="47"/>
      <c r="AK173" s="47"/>
      <c r="AL173" s="47"/>
      <c r="AM173" s="47"/>
      <c r="AN173" s="48"/>
      <c r="AO173" s="154"/>
      <c r="AQ173" s="250" t="s">
        <v>149</v>
      </c>
      <c r="AR173" s="129">
        <v>48</v>
      </c>
      <c r="AS173" s="129">
        <v>45</v>
      </c>
      <c r="AT173" s="129">
        <v>43</v>
      </c>
      <c r="AU173" s="129">
        <v>47</v>
      </c>
      <c r="AV173" s="129">
        <v>41</v>
      </c>
      <c r="AW173" s="46">
        <f t="shared" si="32"/>
        <v>224</v>
      </c>
      <c r="AX173" s="46"/>
      <c r="AY173" s="46"/>
      <c r="AZ173" s="47">
        <v>135</v>
      </c>
      <c r="BA173" s="47">
        <v>58</v>
      </c>
      <c r="BB173" s="48">
        <v>193</v>
      </c>
      <c r="BC173" s="145">
        <v>45</v>
      </c>
      <c r="BE173" s="246" t="s">
        <v>149</v>
      </c>
      <c r="BF173" s="47">
        <v>121</v>
      </c>
      <c r="BG173" s="154">
        <v>6</v>
      </c>
    </row>
    <row r="174" spans="1:59" s="36" customFormat="1" ht="13.5" customHeight="1">
      <c r="A174" s="247" t="s">
        <v>38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8"/>
      <c r="T174" s="154"/>
      <c r="V174" s="247" t="s">
        <v>38</v>
      </c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8"/>
      <c r="AO174" s="154"/>
      <c r="AQ174" s="247" t="s">
        <v>38</v>
      </c>
      <c r="AR174" s="45"/>
      <c r="AS174" s="45"/>
      <c r="AT174" s="45"/>
      <c r="AU174" s="45"/>
      <c r="AV174" s="45"/>
      <c r="AW174" s="47">
        <f t="shared" si="32"/>
        <v>0</v>
      </c>
      <c r="AX174" s="47"/>
      <c r="AY174" s="47"/>
      <c r="AZ174" s="47"/>
      <c r="BA174" s="47"/>
      <c r="BB174" s="47"/>
      <c r="BC174" s="153"/>
      <c r="BE174" s="247" t="s">
        <v>38</v>
      </c>
      <c r="BF174" s="47"/>
      <c r="BG174" s="154"/>
    </row>
    <row r="175" spans="1:59" s="36" customFormat="1" ht="14.25" customHeight="1">
      <c r="A175" s="246" t="s">
        <v>150</v>
      </c>
      <c r="B175" s="47">
        <v>400</v>
      </c>
      <c r="C175" s="47">
        <v>182</v>
      </c>
      <c r="D175" s="47">
        <v>276</v>
      </c>
      <c r="E175" s="47">
        <v>131</v>
      </c>
      <c r="F175" s="47">
        <v>249</v>
      </c>
      <c r="G175" s="47">
        <v>132</v>
      </c>
      <c r="H175" s="47">
        <v>186</v>
      </c>
      <c r="I175" s="47">
        <v>90</v>
      </c>
      <c r="J175" s="47">
        <v>193</v>
      </c>
      <c r="K175" s="47"/>
      <c r="L175" s="47">
        <v>101</v>
      </c>
      <c r="M175" s="47">
        <f t="shared" ref="M175:M180" si="35">+B175+D175+F175+H175+J175</f>
        <v>1304</v>
      </c>
      <c r="N175" s="47">
        <f t="shared" ref="N175:N180" si="36">+C175+E175+G175+I175+L175</f>
        <v>636</v>
      </c>
      <c r="O175" s="47"/>
      <c r="P175" s="47"/>
      <c r="Q175" s="47"/>
      <c r="R175" s="47"/>
      <c r="S175" s="48"/>
      <c r="T175" s="154"/>
      <c r="V175" s="246" t="s">
        <v>150</v>
      </c>
      <c r="W175" s="47">
        <v>54</v>
      </c>
      <c r="X175" s="47">
        <v>27</v>
      </c>
      <c r="Y175" s="47">
        <v>44</v>
      </c>
      <c r="Z175" s="47">
        <v>24</v>
      </c>
      <c r="AA175" s="47">
        <v>28</v>
      </c>
      <c r="AB175" s="47">
        <v>17</v>
      </c>
      <c r="AC175" s="47">
        <v>29</v>
      </c>
      <c r="AD175" s="47">
        <v>14</v>
      </c>
      <c r="AE175" s="47">
        <v>9</v>
      </c>
      <c r="AF175" s="47"/>
      <c r="AG175" s="47">
        <v>5</v>
      </c>
      <c r="AH175" s="47">
        <f t="shared" ref="AH175:AH180" si="37">+W175+Y175+AA175+AC175+AE175</f>
        <v>164</v>
      </c>
      <c r="AI175" s="47">
        <f t="shared" ref="AI175:AI180" si="38">+X175+Z175+AB175+AD175+AG175</f>
        <v>87</v>
      </c>
      <c r="AJ175" s="47"/>
      <c r="AK175" s="47"/>
      <c r="AL175" s="47"/>
      <c r="AM175" s="47"/>
      <c r="AN175" s="48"/>
      <c r="AO175" s="154"/>
      <c r="AQ175" s="246" t="s">
        <v>150</v>
      </c>
      <c r="AR175" s="51">
        <v>18</v>
      </c>
      <c r="AS175" s="51">
        <v>16</v>
      </c>
      <c r="AT175" s="51">
        <v>15</v>
      </c>
      <c r="AU175" s="51">
        <v>12</v>
      </c>
      <c r="AV175" s="51">
        <v>10</v>
      </c>
      <c r="AW175" s="47">
        <f t="shared" ref="AW175:AW180" si="39">SUM(AR175:AV175)</f>
        <v>71</v>
      </c>
      <c r="AX175" s="47"/>
      <c r="AY175" s="47"/>
      <c r="AZ175" s="47">
        <v>48</v>
      </c>
      <c r="BA175" s="47">
        <v>2</v>
      </c>
      <c r="BB175" s="47">
        <v>50</v>
      </c>
      <c r="BC175" s="154">
        <v>16</v>
      </c>
      <c r="BE175" s="246" t="s">
        <v>150</v>
      </c>
      <c r="BF175" s="47">
        <v>49</v>
      </c>
      <c r="BG175" s="154">
        <v>3</v>
      </c>
    </row>
    <row r="176" spans="1:59" s="36" customFormat="1" ht="14.25" customHeight="1">
      <c r="A176" s="246" t="s">
        <v>151</v>
      </c>
      <c r="B176" s="47">
        <v>732</v>
      </c>
      <c r="C176" s="47">
        <v>352</v>
      </c>
      <c r="D176" s="47">
        <v>713</v>
      </c>
      <c r="E176" s="47">
        <v>363</v>
      </c>
      <c r="F176" s="47">
        <v>525</v>
      </c>
      <c r="G176" s="47">
        <v>262</v>
      </c>
      <c r="H176" s="47">
        <v>412</v>
      </c>
      <c r="I176" s="47">
        <v>206</v>
      </c>
      <c r="J176" s="47">
        <v>272</v>
      </c>
      <c r="K176" s="47"/>
      <c r="L176" s="47">
        <v>144</v>
      </c>
      <c r="M176" s="47">
        <f t="shared" si="35"/>
        <v>2654</v>
      </c>
      <c r="N176" s="47">
        <f t="shared" si="36"/>
        <v>1327</v>
      </c>
      <c r="O176" s="47"/>
      <c r="P176" s="47"/>
      <c r="Q176" s="47"/>
      <c r="R176" s="47"/>
      <c r="S176" s="48"/>
      <c r="T176" s="154"/>
      <c r="V176" s="246" t="s">
        <v>151</v>
      </c>
      <c r="W176" s="47">
        <v>34</v>
      </c>
      <c r="X176" s="47">
        <v>15</v>
      </c>
      <c r="Y176" s="47">
        <v>49</v>
      </c>
      <c r="Z176" s="47">
        <v>28</v>
      </c>
      <c r="AA176" s="47">
        <v>54</v>
      </c>
      <c r="AB176" s="47">
        <v>25</v>
      </c>
      <c r="AC176" s="47">
        <v>28</v>
      </c>
      <c r="AD176" s="47">
        <v>11</v>
      </c>
      <c r="AE176" s="47">
        <v>17</v>
      </c>
      <c r="AF176" s="47"/>
      <c r="AG176" s="47">
        <v>7</v>
      </c>
      <c r="AH176" s="47">
        <f t="shared" si="37"/>
        <v>182</v>
      </c>
      <c r="AI176" s="47">
        <f t="shared" si="38"/>
        <v>86</v>
      </c>
      <c r="AJ176" s="47"/>
      <c r="AK176" s="47"/>
      <c r="AL176" s="47"/>
      <c r="AM176" s="47"/>
      <c r="AN176" s="48"/>
      <c r="AO176" s="154"/>
      <c r="AQ176" s="250" t="s">
        <v>151</v>
      </c>
      <c r="AR176" s="129">
        <v>21</v>
      </c>
      <c r="AS176" s="129">
        <v>21</v>
      </c>
      <c r="AT176" s="129">
        <v>20</v>
      </c>
      <c r="AU176" s="129">
        <v>21</v>
      </c>
      <c r="AV176" s="129">
        <v>16</v>
      </c>
      <c r="AW176" s="46">
        <f t="shared" si="39"/>
        <v>99</v>
      </c>
      <c r="AX176" s="46"/>
      <c r="AY176" s="46"/>
      <c r="AZ176" s="47">
        <v>60</v>
      </c>
      <c r="BA176" s="47">
        <v>14</v>
      </c>
      <c r="BB176" s="47">
        <v>74</v>
      </c>
      <c r="BC176" s="154">
        <v>18</v>
      </c>
      <c r="BE176" s="246" t="s">
        <v>151</v>
      </c>
      <c r="BF176" s="47">
        <v>50</v>
      </c>
      <c r="BG176" s="154">
        <v>5</v>
      </c>
    </row>
    <row r="177" spans="1:59" s="36" customFormat="1" ht="14.25" customHeight="1">
      <c r="A177" s="246" t="s">
        <v>152</v>
      </c>
      <c r="B177" s="47">
        <v>1794</v>
      </c>
      <c r="C177" s="47">
        <v>891</v>
      </c>
      <c r="D177" s="47">
        <v>1478</v>
      </c>
      <c r="E177" s="47">
        <v>752</v>
      </c>
      <c r="F177" s="47">
        <v>1467</v>
      </c>
      <c r="G177" s="47">
        <v>741</v>
      </c>
      <c r="H177" s="47">
        <v>1196</v>
      </c>
      <c r="I177" s="47">
        <v>592</v>
      </c>
      <c r="J177" s="47">
        <v>948</v>
      </c>
      <c r="K177" s="47"/>
      <c r="L177" s="47">
        <v>461</v>
      </c>
      <c r="M177" s="47">
        <f t="shared" si="35"/>
        <v>6883</v>
      </c>
      <c r="N177" s="47">
        <f t="shared" si="36"/>
        <v>3437</v>
      </c>
      <c r="O177" s="47"/>
      <c r="P177" s="47"/>
      <c r="Q177" s="47"/>
      <c r="R177" s="47"/>
      <c r="S177" s="48"/>
      <c r="T177" s="154"/>
      <c r="V177" s="246" t="s">
        <v>152</v>
      </c>
      <c r="W177" s="47">
        <v>0</v>
      </c>
      <c r="X177" s="47">
        <v>0</v>
      </c>
      <c r="Y177" s="47">
        <v>221</v>
      </c>
      <c r="Z177" s="47">
        <v>95</v>
      </c>
      <c r="AA177" s="47">
        <v>234</v>
      </c>
      <c r="AB177" s="47">
        <v>108</v>
      </c>
      <c r="AC177" s="47">
        <v>0</v>
      </c>
      <c r="AD177" s="47">
        <v>0</v>
      </c>
      <c r="AE177" s="47">
        <v>109</v>
      </c>
      <c r="AF177" s="47"/>
      <c r="AG177" s="47">
        <v>43</v>
      </c>
      <c r="AH177" s="47">
        <f t="shared" si="37"/>
        <v>564</v>
      </c>
      <c r="AI177" s="47">
        <f t="shared" si="38"/>
        <v>246</v>
      </c>
      <c r="AJ177" s="47"/>
      <c r="AK177" s="47"/>
      <c r="AL177" s="47"/>
      <c r="AM177" s="47"/>
      <c r="AN177" s="48"/>
      <c r="AO177" s="154"/>
      <c r="AQ177" s="250" t="s">
        <v>152</v>
      </c>
      <c r="AR177" s="129">
        <v>59</v>
      </c>
      <c r="AS177" s="129">
        <v>59</v>
      </c>
      <c r="AT177" s="129">
        <v>51</v>
      </c>
      <c r="AU177" s="129">
        <v>52</v>
      </c>
      <c r="AV177" s="129">
        <v>37</v>
      </c>
      <c r="AW177" s="46">
        <f t="shared" si="39"/>
        <v>258</v>
      </c>
      <c r="AX177" s="46"/>
      <c r="AY177" s="46"/>
      <c r="AZ177" s="47">
        <v>266</v>
      </c>
      <c r="BA177" s="47">
        <v>17</v>
      </c>
      <c r="BB177" s="47">
        <v>283</v>
      </c>
      <c r="BC177" s="154">
        <v>51</v>
      </c>
      <c r="BE177" s="246" t="s">
        <v>152</v>
      </c>
      <c r="BF177" s="47">
        <v>165</v>
      </c>
      <c r="BG177" s="154">
        <v>29</v>
      </c>
    </row>
    <row r="178" spans="1:59" s="36" customFormat="1" ht="14.25" customHeight="1">
      <c r="A178" s="246" t="s">
        <v>153</v>
      </c>
      <c r="B178" s="47">
        <v>770</v>
      </c>
      <c r="C178" s="47">
        <v>409</v>
      </c>
      <c r="D178" s="47">
        <v>644</v>
      </c>
      <c r="E178" s="47">
        <v>312</v>
      </c>
      <c r="F178" s="47">
        <v>608</v>
      </c>
      <c r="G178" s="47">
        <v>331</v>
      </c>
      <c r="H178" s="47">
        <v>518</v>
      </c>
      <c r="I178" s="47">
        <v>246</v>
      </c>
      <c r="J178" s="47">
        <v>386</v>
      </c>
      <c r="K178" s="47"/>
      <c r="L178" s="47">
        <v>201</v>
      </c>
      <c r="M178" s="47">
        <f t="shared" si="35"/>
        <v>2926</v>
      </c>
      <c r="N178" s="47">
        <f t="shared" si="36"/>
        <v>1499</v>
      </c>
      <c r="O178" s="47"/>
      <c r="P178" s="47"/>
      <c r="Q178" s="47"/>
      <c r="R178" s="47"/>
      <c r="S178" s="48"/>
      <c r="T178" s="154"/>
      <c r="V178" s="246" t="s">
        <v>153</v>
      </c>
      <c r="W178" s="47">
        <v>75</v>
      </c>
      <c r="X178" s="47">
        <v>31</v>
      </c>
      <c r="Y178" s="47">
        <v>97</v>
      </c>
      <c r="Z178" s="47">
        <v>32</v>
      </c>
      <c r="AA178" s="47">
        <v>31</v>
      </c>
      <c r="AB178" s="47">
        <v>11</v>
      </c>
      <c r="AC178" s="47">
        <v>29</v>
      </c>
      <c r="AD178" s="47">
        <v>17</v>
      </c>
      <c r="AE178" s="47">
        <v>10</v>
      </c>
      <c r="AF178" s="47"/>
      <c r="AG178" s="47">
        <v>4</v>
      </c>
      <c r="AH178" s="47">
        <f t="shared" si="37"/>
        <v>242</v>
      </c>
      <c r="AI178" s="47">
        <f t="shared" si="38"/>
        <v>95</v>
      </c>
      <c r="AJ178" s="47"/>
      <c r="AK178" s="47"/>
      <c r="AL178" s="47"/>
      <c r="AM178" s="47"/>
      <c r="AN178" s="48"/>
      <c r="AO178" s="154"/>
      <c r="AQ178" s="250" t="s">
        <v>153</v>
      </c>
      <c r="AR178" s="129">
        <v>16</v>
      </c>
      <c r="AS178" s="129">
        <v>12</v>
      </c>
      <c r="AT178" s="129">
        <v>13</v>
      </c>
      <c r="AU178" s="129">
        <v>11</v>
      </c>
      <c r="AV178" s="129">
        <v>12</v>
      </c>
      <c r="AW178" s="46">
        <f t="shared" si="39"/>
        <v>64</v>
      </c>
      <c r="AX178" s="46"/>
      <c r="AY178" s="46"/>
      <c r="AZ178" s="47">
        <v>109</v>
      </c>
      <c r="BA178" s="47">
        <v>3</v>
      </c>
      <c r="BB178" s="47">
        <v>112</v>
      </c>
      <c r="BC178" s="154">
        <v>14</v>
      </c>
      <c r="BE178" s="246" t="s">
        <v>153</v>
      </c>
      <c r="BF178" s="47">
        <v>83</v>
      </c>
      <c r="BG178" s="154">
        <v>5</v>
      </c>
    </row>
    <row r="179" spans="1:59" s="36" customFormat="1" ht="14.25" customHeight="1">
      <c r="A179" s="253" t="s">
        <v>154</v>
      </c>
      <c r="B179" s="49">
        <v>459</v>
      </c>
      <c r="C179" s="49">
        <v>228</v>
      </c>
      <c r="D179" s="49">
        <v>341</v>
      </c>
      <c r="E179" s="49">
        <v>165</v>
      </c>
      <c r="F179" s="49">
        <v>284</v>
      </c>
      <c r="G179" s="49">
        <v>139</v>
      </c>
      <c r="H179" s="49">
        <v>253</v>
      </c>
      <c r="I179" s="49">
        <v>139</v>
      </c>
      <c r="J179" s="49">
        <v>202</v>
      </c>
      <c r="K179" s="49"/>
      <c r="L179" s="49">
        <v>100</v>
      </c>
      <c r="M179" s="49">
        <f t="shared" si="35"/>
        <v>1539</v>
      </c>
      <c r="N179" s="49">
        <f t="shared" si="36"/>
        <v>771</v>
      </c>
      <c r="O179" s="49"/>
      <c r="P179" s="49"/>
      <c r="Q179" s="49"/>
      <c r="R179" s="49"/>
      <c r="S179" s="71"/>
      <c r="T179" s="176"/>
      <c r="V179" s="253" t="s">
        <v>154</v>
      </c>
      <c r="W179" s="49">
        <v>98</v>
      </c>
      <c r="X179" s="49">
        <v>47</v>
      </c>
      <c r="Y179" s="49">
        <v>74</v>
      </c>
      <c r="Z179" s="49">
        <v>32</v>
      </c>
      <c r="AA179" s="49">
        <v>58</v>
      </c>
      <c r="AB179" s="49">
        <v>24</v>
      </c>
      <c r="AC179" s="49">
        <v>40</v>
      </c>
      <c r="AD179" s="49">
        <v>21</v>
      </c>
      <c r="AE179" s="49">
        <v>17</v>
      </c>
      <c r="AF179" s="49"/>
      <c r="AG179" s="49">
        <v>10</v>
      </c>
      <c r="AH179" s="47">
        <f t="shared" si="37"/>
        <v>287</v>
      </c>
      <c r="AI179" s="47">
        <f t="shared" si="38"/>
        <v>134</v>
      </c>
      <c r="AJ179" s="49"/>
      <c r="AK179" s="49"/>
      <c r="AL179" s="49"/>
      <c r="AM179" s="49"/>
      <c r="AN179" s="71"/>
      <c r="AO179" s="176"/>
      <c r="AQ179" s="268" t="s">
        <v>154</v>
      </c>
      <c r="AR179" s="269">
        <v>12</v>
      </c>
      <c r="AS179" s="269">
        <v>9</v>
      </c>
      <c r="AT179" s="269">
        <v>8</v>
      </c>
      <c r="AU179" s="269">
        <v>8</v>
      </c>
      <c r="AV179" s="269">
        <v>8</v>
      </c>
      <c r="AW179" s="54">
        <f t="shared" si="39"/>
        <v>45</v>
      </c>
      <c r="AX179" s="54"/>
      <c r="AY179" s="54"/>
      <c r="AZ179" s="49">
        <v>48</v>
      </c>
      <c r="BA179" s="49">
        <v>4</v>
      </c>
      <c r="BB179" s="49">
        <v>52</v>
      </c>
      <c r="BC179" s="176">
        <v>11</v>
      </c>
      <c r="BE179" s="253" t="s">
        <v>154</v>
      </c>
      <c r="BF179" s="49">
        <v>21</v>
      </c>
      <c r="BG179" s="176">
        <v>2</v>
      </c>
    </row>
    <row r="180" spans="1:59" s="36" customFormat="1" ht="14.25" customHeight="1" thickBot="1">
      <c r="A180" s="252" t="s">
        <v>155</v>
      </c>
      <c r="B180" s="254">
        <v>598</v>
      </c>
      <c r="C180" s="254">
        <v>257</v>
      </c>
      <c r="D180" s="254">
        <v>525</v>
      </c>
      <c r="E180" s="254">
        <v>257</v>
      </c>
      <c r="F180" s="254">
        <v>595</v>
      </c>
      <c r="G180" s="254">
        <v>285</v>
      </c>
      <c r="H180" s="254">
        <v>410</v>
      </c>
      <c r="I180" s="254">
        <v>190</v>
      </c>
      <c r="J180" s="254">
        <v>427</v>
      </c>
      <c r="K180" s="482"/>
      <c r="L180" s="254">
        <v>195</v>
      </c>
      <c r="M180" s="254">
        <f t="shared" si="35"/>
        <v>2555</v>
      </c>
      <c r="N180" s="254">
        <f t="shared" si="36"/>
        <v>1184</v>
      </c>
      <c r="O180" s="254"/>
      <c r="P180" s="482"/>
      <c r="Q180" s="254"/>
      <c r="R180" s="254"/>
      <c r="S180" s="617"/>
      <c r="T180" s="256"/>
      <c r="V180" s="252" t="s">
        <v>155</v>
      </c>
      <c r="W180" s="254">
        <v>78</v>
      </c>
      <c r="X180" s="254">
        <v>30</v>
      </c>
      <c r="Y180" s="254">
        <v>48</v>
      </c>
      <c r="Z180" s="254">
        <v>19</v>
      </c>
      <c r="AA180" s="254">
        <v>83</v>
      </c>
      <c r="AB180" s="254">
        <v>37</v>
      </c>
      <c r="AC180" s="254">
        <v>56</v>
      </c>
      <c r="AD180" s="254">
        <v>24</v>
      </c>
      <c r="AE180" s="254">
        <v>26</v>
      </c>
      <c r="AF180" s="482"/>
      <c r="AG180" s="254">
        <v>4</v>
      </c>
      <c r="AH180" s="264">
        <f t="shared" si="37"/>
        <v>291</v>
      </c>
      <c r="AI180" s="146">
        <f t="shared" si="38"/>
        <v>114</v>
      </c>
      <c r="AJ180" s="254"/>
      <c r="AK180" s="482"/>
      <c r="AL180" s="254"/>
      <c r="AM180" s="254"/>
      <c r="AN180" s="617"/>
      <c r="AO180" s="256"/>
      <c r="AQ180" s="252" t="s">
        <v>155</v>
      </c>
      <c r="AR180" s="137">
        <v>17</v>
      </c>
      <c r="AS180" s="137">
        <v>16</v>
      </c>
      <c r="AT180" s="137">
        <v>16</v>
      </c>
      <c r="AU180" s="137">
        <v>17</v>
      </c>
      <c r="AV180" s="137">
        <v>14</v>
      </c>
      <c r="AW180" s="254">
        <f t="shared" si="39"/>
        <v>80</v>
      </c>
      <c r="AX180" s="254"/>
      <c r="AY180" s="254"/>
      <c r="AZ180" s="254">
        <v>117</v>
      </c>
      <c r="BA180" s="254">
        <v>6</v>
      </c>
      <c r="BB180" s="254">
        <v>123</v>
      </c>
      <c r="BC180" s="256">
        <v>17</v>
      </c>
      <c r="BE180" s="252" t="s">
        <v>155</v>
      </c>
      <c r="BF180" s="254">
        <v>73</v>
      </c>
      <c r="BG180" s="256">
        <v>7</v>
      </c>
    </row>
    <row r="181" spans="1:59" s="36" customFormat="1" ht="13.8">
      <c r="M181" s="55"/>
      <c r="N181" s="55"/>
      <c r="O181" s="55"/>
      <c r="P181" s="55"/>
      <c r="Q181" s="55"/>
      <c r="AH181" s="55"/>
      <c r="AI181" s="55"/>
    </row>
  </sheetData>
  <mergeCells count="169">
    <mergeCell ref="BE102:BE103"/>
    <mergeCell ref="BF102:BF103"/>
    <mergeCell ref="BG102:BG103"/>
    <mergeCell ref="BE142:BG142"/>
    <mergeCell ref="BE5:BE6"/>
    <mergeCell ref="BF5:BF6"/>
    <mergeCell ref="BG5:BG6"/>
    <mergeCell ref="BE32:BE33"/>
    <mergeCell ref="BF32:BF33"/>
    <mergeCell ref="BG32:BG33"/>
    <mergeCell ref="BE68:BE69"/>
    <mergeCell ref="BF68:BF69"/>
    <mergeCell ref="BG68:BG69"/>
    <mergeCell ref="A2:T2"/>
    <mergeCell ref="A3:T3"/>
    <mergeCell ref="A66:T66"/>
    <mergeCell ref="A67:T67"/>
    <mergeCell ref="A100:T100"/>
    <mergeCell ref="AR102:AY102"/>
    <mergeCell ref="AR68:AY68"/>
    <mergeCell ref="AR32:AY32"/>
    <mergeCell ref="A30:T30"/>
    <mergeCell ref="A31:T31"/>
    <mergeCell ref="V66:AO66"/>
    <mergeCell ref="V67:AO67"/>
    <mergeCell ref="V30:AO30"/>
    <mergeCell ref="V31:AO31"/>
    <mergeCell ref="V100:AO100"/>
    <mergeCell ref="V101:AO101"/>
    <mergeCell ref="A101:T101"/>
    <mergeCell ref="AJ32:AL32"/>
    <mergeCell ref="AM32:AO32"/>
    <mergeCell ref="AJ5:AL5"/>
    <mergeCell ref="AM5:AO5"/>
    <mergeCell ref="AR5:AY5"/>
    <mergeCell ref="AJ102:AL102"/>
    <mergeCell ref="AM102:AO102"/>
    <mergeCell ref="W32:X32"/>
    <mergeCell ref="Y32:Z32"/>
    <mergeCell ref="AA32:AB32"/>
    <mergeCell ref="AC32:AD32"/>
    <mergeCell ref="AE32:AG32"/>
    <mergeCell ref="W68:X68"/>
    <mergeCell ref="Y68:Z68"/>
    <mergeCell ref="AA68:AB68"/>
    <mergeCell ref="AC68:AD68"/>
    <mergeCell ref="AE68:AG68"/>
    <mergeCell ref="J68:L68"/>
    <mergeCell ref="B102:C102"/>
    <mergeCell ref="D102:E102"/>
    <mergeCell ref="F102:G102"/>
    <mergeCell ref="H102:I102"/>
    <mergeCell ref="J102:L102"/>
    <mergeCell ref="AJ145:AL145"/>
    <mergeCell ref="AM145:AO145"/>
    <mergeCell ref="AJ68:AL68"/>
    <mergeCell ref="AM68:AO68"/>
    <mergeCell ref="V142:AO142"/>
    <mergeCell ref="V143:AO143"/>
    <mergeCell ref="M102:N102"/>
    <mergeCell ref="AH102:AI102"/>
    <mergeCell ref="AQ32:AQ33"/>
    <mergeCell ref="A145:A146"/>
    <mergeCell ref="A102:A103"/>
    <mergeCell ref="A68:A69"/>
    <mergeCell ref="A32:A33"/>
    <mergeCell ref="V32:V33"/>
    <mergeCell ref="AQ101:BC101"/>
    <mergeCell ref="AQ142:BC142"/>
    <mergeCell ref="O68:Q68"/>
    <mergeCell ref="R68:T68"/>
    <mergeCell ref="B68:C68"/>
    <mergeCell ref="D68:E68"/>
    <mergeCell ref="F68:G68"/>
    <mergeCell ref="H68:I68"/>
    <mergeCell ref="B32:C32"/>
    <mergeCell ref="D32:E32"/>
    <mergeCell ref="F32:G32"/>
    <mergeCell ref="H32:I32"/>
    <mergeCell ref="J32:L32"/>
    <mergeCell ref="O32:Q32"/>
    <mergeCell ref="R32:T32"/>
    <mergeCell ref="B145:C145"/>
    <mergeCell ref="D145:E145"/>
    <mergeCell ref="F145:G145"/>
    <mergeCell ref="AH5:AI5"/>
    <mergeCell ref="M5:N5"/>
    <mergeCell ref="A5:A6"/>
    <mergeCell ref="V5:V6"/>
    <mergeCell ref="AQ5:AQ6"/>
    <mergeCell ref="B5:C5"/>
    <mergeCell ref="D5:E5"/>
    <mergeCell ref="F5:G5"/>
    <mergeCell ref="H5:I5"/>
    <mergeCell ref="J5:L5"/>
    <mergeCell ref="R5:T5"/>
    <mergeCell ref="O5:Q5"/>
    <mergeCell ref="W5:X5"/>
    <mergeCell ref="Y5:Z5"/>
    <mergeCell ref="AA5:AB5"/>
    <mergeCell ref="AC5:AD5"/>
    <mergeCell ref="AE5:AG5"/>
    <mergeCell ref="A1:T1"/>
    <mergeCell ref="BE66:BG66"/>
    <mergeCell ref="AQ67:BC67"/>
    <mergeCell ref="AQ31:BC31"/>
    <mergeCell ref="AQ66:BC66"/>
    <mergeCell ref="M32:N32"/>
    <mergeCell ref="AH32:AI32"/>
    <mergeCell ref="AZ32:BB32"/>
    <mergeCell ref="BC32:BC33"/>
    <mergeCell ref="BE31:BG31"/>
    <mergeCell ref="BE67:BG67"/>
    <mergeCell ref="BE1:BG1"/>
    <mergeCell ref="BE2:BG2"/>
    <mergeCell ref="BE3:BG3"/>
    <mergeCell ref="AQ1:BC1"/>
    <mergeCell ref="AQ2:BC2"/>
    <mergeCell ref="AQ3:BC3"/>
    <mergeCell ref="V2:AO2"/>
    <mergeCell ref="V3:AO3"/>
    <mergeCell ref="V1:AO1"/>
    <mergeCell ref="AQ30:BC30"/>
    <mergeCell ref="BE30:BG30"/>
    <mergeCell ref="AZ5:BB5"/>
    <mergeCell ref="BC5:BC6"/>
    <mergeCell ref="AQ100:BC100"/>
    <mergeCell ref="BE100:BG100"/>
    <mergeCell ref="M68:N68"/>
    <mergeCell ref="AH68:AI68"/>
    <mergeCell ref="AZ68:BB68"/>
    <mergeCell ref="BC68:BC69"/>
    <mergeCell ref="AQ68:AQ69"/>
    <mergeCell ref="V68:V69"/>
    <mergeCell ref="BE101:BG101"/>
    <mergeCell ref="AZ102:BB102"/>
    <mergeCell ref="BC102:BC103"/>
    <mergeCell ref="AQ102:AQ103"/>
    <mergeCell ref="V102:V103"/>
    <mergeCell ref="O102:Q102"/>
    <mergeCell ref="R102:T102"/>
    <mergeCell ref="W102:X102"/>
    <mergeCell ref="Y102:Z102"/>
    <mergeCell ref="AA102:AB102"/>
    <mergeCell ref="AC102:AD102"/>
    <mergeCell ref="AE102:AG102"/>
    <mergeCell ref="AQ143:BC143"/>
    <mergeCell ref="BE143:BG143"/>
    <mergeCell ref="A142:T142"/>
    <mergeCell ref="A143:T143"/>
    <mergeCell ref="M145:N145"/>
    <mergeCell ref="AH145:AI145"/>
    <mergeCell ref="AZ145:BB145"/>
    <mergeCell ref="BC145:BC146"/>
    <mergeCell ref="V145:V146"/>
    <mergeCell ref="AQ145:AQ146"/>
    <mergeCell ref="O145:Q145"/>
    <mergeCell ref="R145:T145"/>
    <mergeCell ref="W145:X145"/>
    <mergeCell ref="Y145:Z145"/>
    <mergeCell ref="AA145:AB145"/>
    <mergeCell ref="AC145:AD145"/>
    <mergeCell ref="AE145:AG145"/>
    <mergeCell ref="AR145:AY145"/>
    <mergeCell ref="H145:I145"/>
    <mergeCell ref="J145:L145"/>
    <mergeCell ref="BE145:BE146"/>
    <mergeCell ref="BF145:BF146"/>
    <mergeCell ref="BG145:BG146"/>
  </mergeCells>
  <printOptions horizontalCentered="1"/>
  <pageMargins left="0.70866141732283472" right="0" top="0.74803149606299213" bottom="0.74803149606299213" header="0.31496062992125984" footer="0.31496062992125984"/>
  <pageSetup scale="85" firstPageNumber="84" orientation="landscape" useFirstPageNumber="1" horizontalDpi="300" r:id="rId1"/>
  <headerFooter>
    <oddFooter>Page &amp;P</oddFooter>
  </headerFooter>
  <rowBreaks count="4" manualBreakCount="4">
    <brk id="29" max="16383" man="1"/>
    <brk id="65" max="16383" man="1"/>
    <brk id="99" max="16383" man="1"/>
    <brk id="1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77"/>
  <sheetViews>
    <sheetView showZeros="0" tabSelected="1" topLeftCell="J1" zoomScale="70" zoomScaleNormal="70" workbookViewId="0">
      <selection activeCell="K7" sqref="K7"/>
    </sheetView>
  </sheetViews>
  <sheetFormatPr baseColWidth="10" defaultColWidth="11.44140625" defaultRowHeight="14.4"/>
  <cols>
    <col min="1" max="1" width="34.33203125" style="84" customWidth="1"/>
    <col min="2" max="3" width="13.109375" style="84" customWidth="1"/>
    <col min="4" max="4" width="10.88671875" style="84" customWidth="1"/>
    <col min="5" max="6" width="13.109375" style="84" customWidth="1"/>
    <col min="7" max="7" width="10.33203125" style="84" customWidth="1"/>
    <col min="8" max="9" width="13.6640625" style="84" customWidth="1"/>
    <col min="10" max="10" width="10.33203125" style="84" customWidth="1"/>
    <col min="11" max="12" width="13.33203125" style="84" customWidth="1"/>
    <col min="13" max="13" width="10.33203125" style="84" customWidth="1"/>
    <col min="14" max="14" width="13" style="84" customWidth="1"/>
    <col min="15" max="15" width="9.6640625" style="84" customWidth="1"/>
    <col min="16" max="16" width="0.6640625" style="84" customWidth="1"/>
    <col min="17" max="17" width="35.33203125" style="84" customWidth="1"/>
    <col min="18" max="19" width="13.109375" style="84" customWidth="1"/>
    <col min="20" max="20" width="9.6640625" style="84" customWidth="1"/>
    <col min="21" max="22" width="13.5546875" style="84" customWidth="1"/>
    <col min="23" max="23" width="9.6640625" style="84" customWidth="1"/>
    <col min="24" max="25" width="13.5546875" style="84" customWidth="1"/>
    <col min="26" max="26" width="11.44140625" style="84" customWidth="1"/>
    <col min="27" max="28" width="12.6640625" style="84" customWidth="1"/>
    <col min="29" max="29" width="11.44140625" style="84" customWidth="1"/>
    <col min="30" max="30" width="12.88671875" style="84" customWidth="1"/>
    <col min="31" max="31" width="11" style="84" customWidth="1"/>
    <col min="32" max="32" width="0.88671875" style="84" customWidth="1"/>
    <col min="33" max="33" width="32.5546875" style="84" customWidth="1"/>
    <col min="34" max="35" width="12.33203125" style="84" customWidth="1"/>
    <col min="36" max="36" width="12.88671875" style="84" customWidth="1"/>
    <col min="37" max="37" width="12" style="84" customWidth="1"/>
    <col min="38" max="38" width="11.88671875" style="84" customWidth="1"/>
    <col min="39" max="39" width="12" style="84" customWidth="1"/>
    <col min="40" max="41" width="12.5546875" style="84" customWidth="1"/>
    <col min="42" max="42" width="14.44140625" style="84" customWidth="1"/>
    <col min="43" max="43" width="0.6640625" style="84" customWidth="1"/>
    <col min="44" max="44" width="48.109375" style="84" customWidth="1"/>
    <col min="45" max="45" width="31.6640625" style="84" customWidth="1"/>
    <col min="46" max="46" width="41.33203125" style="84" customWidth="1"/>
    <col min="47" max="16384" width="11.44140625" style="84"/>
  </cols>
  <sheetData>
    <row r="1" spans="1:46" ht="23.4">
      <c r="A1" s="803" t="s">
        <v>0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2"/>
      <c r="Q1" s="83" t="s">
        <v>1</v>
      </c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 t="s">
        <v>407</v>
      </c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03" t="s">
        <v>2</v>
      </c>
      <c r="AS1" s="803"/>
      <c r="AT1" s="803"/>
    </row>
    <row r="2" spans="1:46" s="428" customFormat="1" ht="15" customHeight="1">
      <c r="A2" s="804" t="s">
        <v>450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373"/>
      <c r="Q2" s="804" t="s">
        <v>455</v>
      </c>
      <c r="R2" s="804"/>
      <c r="S2" s="804"/>
      <c r="T2" s="804"/>
      <c r="U2" s="804"/>
      <c r="V2" s="804"/>
      <c r="W2" s="804"/>
      <c r="X2" s="804"/>
      <c r="Y2" s="804"/>
      <c r="Z2" s="804"/>
      <c r="AA2" s="804"/>
      <c r="AB2" s="804"/>
      <c r="AC2" s="804"/>
      <c r="AD2" s="804"/>
      <c r="AE2" s="804"/>
      <c r="AF2" s="373"/>
      <c r="AG2" s="805" t="s">
        <v>458</v>
      </c>
      <c r="AH2" s="805"/>
      <c r="AI2" s="805"/>
      <c r="AJ2" s="805"/>
      <c r="AK2" s="805"/>
      <c r="AL2" s="805"/>
      <c r="AM2" s="805"/>
      <c r="AN2" s="805"/>
      <c r="AO2" s="805"/>
      <c r="AP2" s="805"/>
      <c r="AQ2" s="805"/>
      <c r="AR2" s="805" t="s">
        <v>461</v>
      </c>
      <c r="AS2" s="805"/>
      <c r="AT2" s="805"/>
    </row>
    <row r="3" spans="1:46" s="428" customFormat="1" ht="15" customHeight="1">
      <c r="A3" s="806" t="s">
        <v>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371"/>
      <c r="Q3" s="65" t="s">
        <v>3</v>
      </c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 t="s">
        <v>3</v>
      </c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806" t="s">
        <v>3</v>
      </c>
      <c r="AS3" s="806"/>
      <c r="AT3" s="806"/>
    </row>
    <row r="4" spans="1:46" s="428" customFormat="1" ht="2.25" customHeight="1" thickBot="1">
      <c r="A4" s="116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</row>
    <row r="5" spans="1:46" s="428" customFormat="1" ht="15" customHeight="1">
      <c r="A5" s="807" t="s">
        <v>4</v>
      </c>
      <c r="B5" s="809" t="s">
        <v>5</v>
      </c>
      <c r="C5" s="739"/>
      <c r="D5" s="740"/>
      <c r="E5" s="809" t="s">
        <v>6</v>
      </c>
      <c r="F5" s="739"/>
      <c r="G5" s="740"/>
      <c r="H5" s="809" t="s">
        <v>7</v>
      </c>
      <c r="I5" s="739"/>
      <c r="J5" s="740"/>
      <c r="K5" s="809" t="s">
        <v>8</v>
      </c>
      <c r="L5" s="739"/>
      <c r="M5" s="740"/>
      <c r="N5" s="809" t="s">
        <v>9</v>
      </c>
      <c r="O5" s="810"/>
      <c r="P5" s="372"/>
      <c r="Q5" s="807" t="s">
        <v>4</v>
      </c>
      <c r="R5" s="809" t="s">
        <v>5</v>
      </c>
      <c r="S5" s="739"/>
      <c r="T5" s="740"/>
      <c r="U5" s="809" t="s">
        <v>6</v>
      </c>
      <c r="V5" s="739"/>
      <c r="W5" s="740"/>
      <c r="X5" s="809" t="s">
        <v>7</v>
      </c>
      <c r="Y5" s="739"/>
      <c r="Z5" s="740"/>
      <c r="AA5" s="809" t="s">
        <v>8</v>
      </c>
      <c r="AB5" s="739"/>
      <c r="AC5" s="740"/>
      <c r="AD5" s="809" t="s">
        <v>9</v>
      </c>
      <c r="AE5" s="810"/>
      <c r="AF5" s="85"/>
      <c r="AG5" s="807" t="s">
        <v>4</v>
      </c>
      <c r="AH5" s="802" t="s">
        <v>10</v>
      </c>
      <c r="AI5" s="802"/>
      <c r="AJ5" s="802"/>
      <c r="AK5" s="802"/>
      <c r="AL5" s="802"/>
      <c r="AM5" s="784" t="s">
        <v>11</v>
      </c>
      <c r="AN5" s="739"/>
      <c r="AO5" s="740"/>
      <c r="AP5" s="811" t="s">
        <v>12</v>
      </c>
      <c r="AQ5" s="85"/>
      <c r="AR5" s="807" t="s">
        <v>4</v>
      </c>
      <c r="AS5" s="813" t="s">
        <v>337</v>
      </c>
      <c r="AT5" s="814"/>
    </row>
    <row r="6" spans="1:46" s="428" customFormat="1" ht="27.75" customHeight="1">
      <c r="A6" s="808"/>
      <c r="B6" s="119" t="s">
        <v>14</v>
      </c>
      <c r="C6" s="119" t="s">
        <v>486</v>
      </c>
      <c r="D6" s="119" t="s">
        <v>15</v>
      </c>
      <c r="E6" s="119" t="s">
        <v>14</v>
      </c>
      <c r="F6" s="119" t="s">
        <v>486</v>
      </c>
      <c r="G6" s="119" t="s">
        <v>15</v>
      </c>
      <c r="H6" s="119" t="s">
        <v>14</v>
      </c>
      <c r="I6" s="119" t="s">
        <v>486</v>
      </c>
      <c r="J6" s="119" t="s">
        <v>15</v>
      </c>
      <c r="K6" s="119" t="s">
        <v>14</v>
      </c>
      <c r="L6" s="119" t="s">
        <v>486</v>
      </c>
      <c r="M6" s="119" t="s">
        <v>15</v>
      </c>
      <c r="N6" s="119" t="s">
        <v>14</v>
      </c>
      <c r="O6" s="270" t="s">
        <v>15</v>
      </c>
      <c r="P6" s="86"/>
      <c r="Q6" s="808"/>
      <c r="R6" s="119" t="s">
        <v>14</v>
      </c>
      <c r="S6" s="119" t="s">
        <v>486</v>
      </c>
      <c r="T6" s="119" t="s">
        <v>15</v>
      </c>
      <c r="U6" s="119" t="s">
        <v>14</v>
      </c>
      <c r="V6" s="119" t="s">
        <v>486</v>
      </c>
      <c r="W6" s="119" t="s">
        <v>15</v>
      </c>
      <c r="X6" s="119" t="s">
        <v>14</v>
      </c>
      <c r="Y6" s="119" t="s">
        <v>486</v>
      </c>
      <c r="Z6" s="119" t="s">
        <v>15</v>
      </c>
      <c r="AA6" s="119" t="s">
        <v>14</v>
      </c>
      <c r="AB6" s="119" t="s">
        <v>486</v>
      </c>
      <c r="AC6" s="119" t="s">
        <v>15</v>
      </c>
      <c r="AD6" s="119" t="s">
        <v>14</v>
      </c>
      <c r="AE6" s="270" t="s">
        <v>15</v>
      </c>
      <c r="AF6" s="85"/>
      <c r="AG6" s="808"/>
      <c r="AH6" s="272" t="s">
        <v>5</v>
      </c>
      <c r="AI6" s="272" t="s">
        <v>6</v>
      </c>
      <c r="AJ6" s="272" t="s">
        <v>7</v>
      </c>
      <c r="AK6" s="272" t="s">
        <v>8</v>
      </c>
      <c r="AL6" s="272" t="s">
        <v>9</v>
      </c>
      <c r="AM6" s="34" t="s">
        <v>335</v>
      </c>
      <c r="AN6" s="34" t="s">
        <v>336</v>
      </c>
      <c r="AO6" s="34" t="s">
        <v>9</v>
      </c>
      <c r="AP6" s="812"/>
      <c r="AQ6" s="85"/>
      <c r="AR6" s="808"/>
      <c r="AS6" s="548" t="s">
        <v>324</v>
      </c>
      <c r="AT6" s="549" t="s">
        <v>338</v>
      </c>
    </row>
    <row r="7" spans="1:46" s="428" customFormat="1" ht="15" customHeight="1">
      <c r="A7" s="271" t="s">
        <v>17</v>
      </c>
      <c r="B7" s="272">
        <v>2752</v>
      </c>
      <c r="C7" s="517">
        <v>1387</v>
      </c>
      <c r="D7" s="272">
        <v>1365</v>
      </c>
      <c r="E7" s="272">
        <v>2339</v>
      </c>
      <c r="F7" s="517">
        <v>1122</v>
      </c>
      <c r="G7" s="272">
        <v>1217</v>
      </c>
      <c r="H7" s="272">
        <v>2705</v>
      </c>
      <c r="I7" s="517">
        <v>1353</v>
      </c>
      <c r="J7" s="272">
        <v>1352</v>
      </c>
      <c r="K7" s="272">
        <v>3525</v>
      </c>
      <c r="L7" s="517">
        <v>1679</v>
      </c>
      <c r="M7" s="272">
        <v>1846</v>
      </c>
      <c r="N7" s="272">
        <v>11321</v>
      </c>
      <c r="O7" s="273">
        <v>5780</v>
      </c>
      <c r="P7" s="86"/>
      <c r="Q7" s="293" t="s">
        <v>17</v>
      </c>
      <c r="R7" s="272">
        <v>182</v>
      </c>
      <c r="S7" s="517">
        <v>114</v>
      </c>
      <c r="T7" s="272">
        <v>68</v>
      </c>
      <c r="U7" s="272">
        <v>108</v>
      </c>
      <c r="V7" s="517">
        <v>58</v>
      </c>
      <c r="W7" s="272">
        <v>50</v>
      </c>
      <c r="X7" s="272">
        <v>121</v>
      </c>
      <c r="Y7" s="517">
        <v>55</v>
      </c>
      <c r="Z7" s="272">
        <v>66</v>
      </c>
      <c r="AA7" s="272">
        <v>580</v>
      </c>
      <c r="AB7" s="517">
        <v>273</v>
      </c>
      <c r="AC7" s="272">
        <v>307</v>
      </c>
      <c r="AD7" s="272">
        <f>SUM(AD37:AD41)</f>
        <v>991</v>
      </c>
      <c r="AE7" s="273">
        <f>SUM(AE37:AE41)</f>
        <v>491</v>
      </c>
      <c r="AF7" s="85"/>
      <c r="AG7" s="293" t="s">
        <v>17</v>
      </c>
      <c r="AH7" s="272">
        <f t="shared" ref="AH7:AP7" si="0">SUM(AH37:AH41)</f>
        <v>89</v>
      </c>
      <c r="AI7" s="272">
        <f t="shared" si="0"/>
        <v>88</v>
      </c>
      <c r="AJ7" s="272">
        <f t="shared" si="0"/>
        <v>83</v>
      </c>
      <c r="AK7" s="272">
        <f t="shared" si="0"/>
        <v>86</v>
      </c>
      <c r="AL7" s="272">
        <f t="shared" si="0"/>
        <v>346</v>
      </c>
      <c r="AM7" s="272">
        <f t="shared" si="0"/>
        <v>302</v>
      </c>
      <c r="AN7" s="272">
        <f t="shared" si="0"/>
        <v>51</v>
      </c>
      <c r="AO7" s="272">
        <f t="shared" si="0"/>
        <v>353</v>
      </c>
      <c r="AP7" s="273">
        <f t="shared" si="0"/>
        <v>75</v>
      </c>
      <c r="AQ7" s="85"/>
      <c r="AR7" s="516" t="s">
        <v>17</v>
      </c>
      <c r="AS7" s="517">
        <f>SUM(AS37:AS41)</f>
        <v>435</v>
      </c>
      <c r="AT7" s="518">
        <f>SUM(AT37:AT41)</f>
        <v>52</v>
      </c>
    </row>
    <row r="8" spans="1:46" s="428" customFormat="1" ht="15" customHeight="1">
      <c r="A8" s="271" t="s">
        <v>18</v>
      </c>
      <c r="B8" s="274">
        <v>1605</v>
      </c>
      <c r="C8" s="517">
        <v>765</v>
      </c>
      <c r="D8" s="274">
        <v>840</v>
      </c>
      <c r="E8" s="274">
        <v>1515</v>
      </c>
      <c r="F8" s="519">
        <v>735</v>
      </c>
      <c r="G8" s="274">
        <v>780</v>
      </c>
      <c r="H8" s="274">
        <v>1453</v>
      </c>
      <c r="I8" s="519">
        <v>734</v>
      </c>
      <c r="J8" s="274">
        <v>719</v>
      </c>
      <c r="K8" s="274">
        <v>2256</v>
      </c>
      <c r="L8" s="519">
        <v>1147</v>
      </c>
      <c r="M8" s="274">
        <v>1109</v>
      </c>
      <c r="N8" s="274">
        <v>6829</v>
      </c>
      <c r="O8" s="275">
        <v>3448</v>
      </c>
      <c r="P8" s="87"/>
      <c r="Q8" s="293" t="s">
        <v>18</v>
      </c>
      <c r="R8" s="274">
        <v>145</v>
      </c>
      <c r="S8" s="519">
        <v>72</v>
      </c>
      <c r="T8" s="274">
        <v>73</v>
      </c>
      <c r="U8" s="274">
        <v>93</v>
      </c>
      <c r="V8" s="519">
        <v>44</v>
      </c>
      <c r="W8" s="274">
        <v>49</v>
      </c>
      <c r="X8" s="274">
        <v>98</v>
      </c>
      <c r="Y8" s="519">
        <v>47</v>
      </c>
      <c r="Z8" s="274">
        <v>51</v>
      </c>
      <c r="AA8" s="274">
        <v>475</v>
      </c>
      <c r="AB8" s="519">
        <v>224</v>
      </c>
      <c r="AC8" s="274">
        <v>251</v>
      </c>
      <c r="AD8" s="274">
        <f t="shared" ref="T8:AE8" si="1">SUM(AD43:AD46)</f>
        <v>811</v>
      </c>
      <c r="AE8" s="275">
        <f t="shared" si="1"/>
        <v>424</v>
      </c>
      <c r="AF8" s="85"/>
      <c r="AG8" s="293" t="s">
        <v>18</v>
      </c>
      <c r="AH8" s="274">
        <f t="shared" ref="AH8:AP8" si="2">SUM(AH43:AH46)</f>
        <v>52</v>
      </c>
      <c r="AI8" s="274">
        <f t="shared" si="2"/>
        <v>49</v>
      </c>
      <c r="AJ8" s="274">
        <f t="shared" si="2"/>
        <v>46</v>
      </c>
      <c r="AK8" s="274">
        <f t="shared" si="2"/>
        <v>57</v>
      </c>
      <c r="AL8" s="274">
        <f t="shared" si="2"/>
        <v>204</v>
      </c>
      <c r="AM8" s="274">
        <f t="shared" si="2"/>
        <v>220</v>
      </c>
      <c r="AN8" s="274">
        <f t="shared" si="2"/>
        <v>43</v>
      </c>
      <c r="AO8" s="274">
        <f t="shared" si="2"/>
        <v>263</v>
      </c>
      <c r="AP8" s="275">
        <f t="shared" si="2"/>
        <v>45</v>
      </c>
      <c r="AQ8" s="85"/>
      <c r="AR8" s="516" t="s">
        <v>18</v>
      </c>
      <c r="AS8" s="519">
        <f>SUM(AS43:AS46)</f>
        <v>276</v>
      </c>
      <c r="AT8" s="520">
        <f>SUM(AT43:AT46)</f>
        <v>34</v>
      </c>
    </row>
    <row r="9" spans="1:46" s="428" customFormat="1" ht="15" customHeight="1">
      <c r="A9" s="271" t="s">
        <v>19</v>
      </c>
      <c r="B9" s="274">
        <v>34629</v>
      </c>
      <c r="C9" s="517">
        <v>17199</v>
      </c>
      <c r="D9" s="274">
        <v>17430</v>
      </c>
      <c r="E9" s="274">
        <v>30724</v>
      </c>
      <c r="F9" s="519">
        <v>15075</v>
      </c>
      <c r="G9" s="274">
        <v>15649</v>
      </c>
      <c r="H9" s="274">
        <v>26868</v>
      </c>
      <c r="I9" s="519">
        <v>13182</v>
      </c>
      <c r="J9" s="274">
        <v>13686</v>
      </c>
      <c r="K9" s="274">
        <v>28154</v>
      </c>
      <c r="L9" s="519">
        <v>13547</v>
      </c>
      <c r="M9" s="274">
        <v>14607</v>
      </c>
      <c r="N9" s="274">
        <v>120375</v>
      </c>
      <c r="O9" s="275">
        <v>61372</v>
      </c>
      <c r="P9" s="87"/>
      <c r="Q9" s="293" t="s">
        <v>19</v>
      </c>
      <c r="R9" s="274">
        <v>1751</v>
      </c>
      <c r="S9" s="519">
        <v>982</v>
      </c>
      <c r="T9" s="274">
        <v>769</v>
      </c>
      <c r="U9" s="274">
        <v>1257</v>
      </c>
      <c r="V9" s="519">
        <v>683</v>
      </c>
      <c r="W9" s="274">
        <v>574</v>
      </c>
      <c r="X9" s="274">
        <v>1202</v>
      </c>
      <c r="Y9" s="519">
        <v>631</v>
      </c>
      <c r="Z9" s="274">
        <v>571</v>
      </c>
      <c r="AA9" s="274">
        <v>2779</v>
      </c>
      <c r="AB9" s="519">
        <v>1320</v>
      </c>
      <c r="AC9" s="274">
        <v>1459</v>
      </c>
      <c r="AD9" s="274">
        <f t="shared" ref="T9:AE9" si="3">SUM(AD48:AD55)</f>
        <v>6989</v>
      </c>
      <c r="AE9" s="275">
        <f t="shared" si="3"/>
        <v>3373</v>
      </c>
      <c r="AF9" s="85"/>
      <c r="AG9" s="293" t="s">
        <v>19</v>
      </c>
      <c r="AH9" s="274">
        <f t="shared" ref="AH9:AP9" si="4">SUM(AH48:AH55)</f>
        <v>619</v>
      </c>
      <c r="AI9" s="274">
        <f t="shared" si="4"/>
        <v>572</v>
      </c>
      <c r="AJ9" s="274">
        <f t="shared" si="4"/>
        <v>521</v>
      </c>
      <c r="AK9" s="274">
        <f t="shared" si="4"/>
        <v>525</v>
      </c>
      <c r="AL9" s="274">
        <f t="shared" si="4"/>
        <v>2237</v>
      </c>
      <c r="AM9" s="274">
        <f t="shared" si="4"/>
        <v>3624</v>
      </c>
      <c r="AN9" s="274">
        <f t="shared" si="4"/>
        <v>321</v>
      </c>
      <c r="AO9" s="274">
        <f t="shared" si="4"/>
        <v>3945</v>
      </c>
      <c r="AP9" s="275">
        <f t="shared" si="4"/>
        <v>842</v>
      </c>
      <c r="AQ9" s="85"/>
      <c r="AR9" s="516" t="s">
        <v>19</v>
      </c>
      <c r="AS9" s="519">
        <f>SUM(AS48:AS55)</f>
        <v>5714</v>
      </c>
      <c r="AT9" s="520">
        <f>SUM(AT48:AT55)</f>
        <v>1801</v>
      </c>
    </row>
    <row r="10" spans="1:46" s="428" customFormat="1" ht="15" customHeight="1">
      <c r="A10" s="271" t="s">
        <v>20</v>
      </c>
      <c r="B10" s="274">
        <v>3755</v>
      </c>
      <c r="C10" s="517">
        <v>1919</v>
      </c>
      <c r="D10" s="274">
        <v>1836</v>
      </c>
      <c r="E10" s="274">
        <v>3496</v>
      </c>
      <c r="F10" s="519">
        <v>1792</v>
      </c>
      <c r="G10" s="274">
        <v>1704</v>
      </c>
      <c r="H10" s="274">
        <v>2938</v>
      </c>
      <c r="I10" s="519">
        <v>1479</v>
      </c>
      <c r="J10" s="274">
        <v>1459</v>
      </c>
      <c r="K10" s="274">
        <v>3524</v>
      </c>
      <c r="L10" s="519">
        <v>1778</v>
      </c>
      <c r="M10" s="274">
        <v>1746</v>
      </c>
      <c r="N10" s="274">
        <v>13713</v>
      </c>
      <c r="O10" s="275">
        <v>6745</v>
      </c>
      <c r="P10" s="87"/>
      <c r="Q10" s="293" t="s">
        <v>20</v>
      </c>
      <c r="R10" s="274">
        <v>315</v>
      </c>
      <c r="S10" s="519">
        <v>164</v>
      </c>
      <c r="T10" s="274">
        <v>151</v>
      </c>
      <c r="U10" s="274">
        <v>157</v>
      </c>
      <c r="V10" s="519">
        <v>83</v>
      </c>
      <c r="W10" s="274">
        <v>74</v>
      </c>
      <c r="X10" s="274">
        <v>131</v>
      </c>
      <c r="Y10" s="519">
        <v>64</v>
      </c>
      <c r="Z10" s="274">
        <v>67</v>
      </c>
      <c r="AA10" s="274">
        <v>741</v>
      </c>
      <c r="AB10" s="519">
        <v>371</v>
      </c>
      <c r="AC10" s="274">
        <v>370</v>
      </c>
      <c r="AD10" s="274">
        <f t="shared" ref="T10:AE10" si="5">SUM(AD57:AD62)</f>
        <v>1344</v>
      </c>
      <c r="AE10" s="275">
        <f t="shared" si="5"/>
        <v>662</v>
      </c>
      <c r="AF10" s="85"/>
      <c r="AG10" s="293" t="s">
        <v>20</v>
      </c>
      <c r="AH10" s="274">
        <f t="shared" ref="AH10:AP10" si="6">SUM(AH57:AH62)</f>
        <v>85</v>
      </c>
      <c r="AI10" s="274">
        <f t="shared" si="6"/>
        <v>78</v>
      </c>
      <c r="AJ10" s="274">
        <f t="shared" si="6"/>
        <v>69</v>
      </c>
      <c r="AK10" s="274">
        <f t="shared" si="6"/>
        <v>77</v>
      </c>
      <c r="AL10" s="274">
        <f t="shared" si="6"/>
        <v>309</v>
      </c>
      <c r="AM10" s="274">
        <f t="shared" si="6"/>
        <v>256</v>
      </c>
      <c r="AN10" s="274">
        <f t="shared" si="6"/>
        <v>77</v>
      </c>
      <c r="AO10" s="274">
        <f t="shared" si="6"/>
        <v>333</v>
      </c>
      <c r="AP10" s="275">
        <f t="shared" si="6"/>
        <v>65</v>
      </c>
      <c r="AQ10" s="85"/>
      <c r="AR10" s="516" t="s">
        <v>20</v>
      </c>
      <c r="AS10" s="519">
        <f>SUM(AS57:AS62)</f>
        <v>370</v>
      </c>
      <c r="AT10" s="520">
        <f>SUM(AT57:AT62)</f>
        <v>63</v>
      </c>
    </row>
    <row r="11" spans="1:46" s="428" customFormat="1" ht="15" customHeight="1">
      <c r="A11" s="271" t="s">
        <v>21</v>
      </c>
      <c r="B11" s="274">
        <v>532</v>
      </c>
      <c r="C11" s="517">
        <v>268</v>
      </c>
      <c r="D11" s="274">
        <v>264</v>
      </c>
      <c r="E11" s="274">
        <v>455</v>
      </c>
      <c r="F11" s="519">
        <v>214</v>
      </c>
      <c r="G11" s="274">
        <v>241</v>
      </c>
      <c r="H11" s="274">
        <v>422</v>
      </c>
      <c r="I11" s="519">
        <v>225</v>
      </c>
      <c r="J11" s="274">
        <v>197</v>
      </c>
      <c r="K11" s="274">
        <v>305</v>
      </c>
      <c r="L11" s="519">
        <v>144</v>
      </c>
      <c r="M11" s="274">
        <v>161</v>
      </c>
      <c r="N11" s="274">
        <v>1714</v>
      </c>
      <c r="O11" s="275">
        <v>863</v>
      </c>
      <c r="P11" s="87"/>
      <c r="Q11" s="293" t="s">
        <v>21</v>
      </c>
      <c r="R11" s="274">
        <v>40</v>
      </c>
      <c r="S11" s="519">
        <v>23</v>
      </c>
      <c r="T11" s="274">
        <v>17</v>
      </c>
      <c r="U11" s="274">
        <v>24</v>
      </c>
      <c r="V11" s="519">
        <v>15</v>
      </c>
      <c r="W11" s="274">
        <v>9</v>
      </c>
      <c r="X11" s="274">
        <v>18</v>
      </c>
      <c r="Y11" s="519">
        <v>7</v>
      </c>
      <c r="Z11" s="274">
        <v>11</v>
      </c>
      <c r="AA11" s="274">
        <v>19</v>
      </c>
      <c r="AB11" s="519">
        <v>12</v>
      </c>
      <c r="AC11" s="274">
        <v>7</v>
      </c>
      <c r="AD11" s="274">
        <f t="shared" ref="T11:AE11" si="7">SUM(AD64:AD67)</f>
        <v>101</v>
      </c>
      <c r="AE11" s="275">
        <f t="shared" si="7"/>
        <v>44</v>
      </c>
      <c r="AF11" s="85"/>
      <c r="AG11" s="293" t="s">
        <v>21</v>
      </c>
      <c r="AH11" s="274">
        <f t="shared" ref="AH11:AP11" si="8">SUM(AH64:AH67)</f>
        <v>13</v>
      </c>
      <c r="AI11" s="274">
        <f t="shared" si="8"/>
        <v>10</v>
      </c>
      <c r="AJ11" s="274">
        <f t="shared" si="8"/>
        <v>10</v>
      </c>
      <c r="AK11" s="274">
        <f t="shared" si="8"/>
        <v>9</v>
      </c>
      <c r="AL11" s="274">
        <f t="shared" si="8"/>
        <v>42</v>
      </c>
      <c r="AM11" s="274">
        <f t="shared" si="8"/>
        <v>36</v>
      </c>
      <c r="AN11" s="274">
        <f t="shared" si="8"/>
        <v>0</v>
      </c>
      <c r="AO11" s="274">
        <f t="shared" si="8"/>
        <v>36</v>
      </c>
      <c r="AP11" s="275">
        <f t="shared" si="8"/>
        <v>10</v>
      </c>
      <c r="AQ11" s="85"/>
      <c r="AR11" s="516" t="s">
        <v>21</v>
      </c>
      <c r="AS11" s="519">
        <f>SUM(AS64:AS67)</f>
        <v>46</v>
      </c>
      <c r="AT11" s="520">
        <f>SUM(AT64:AT67)</f>
        <v>4</v>
      </c>
    </row>
    <row r="12" spans="1:46" s="428" customFormat="1" ht="15" customHeight="1">
      <c r="A12" s="271" t="s">
        <v>22</v>
      </c>
      <c r="B12" s="274">
        <v>1205</v>
      </c>
      <c r="C12" s="517">
        <v>607</v>
      </c>
      <c r="D12" s="274">
        <v>598</v>
      </c>
      <c r="E12" s="274">
        <v>1164</v>
      </c>
      <c r="F12" s="519">
        <v>531</v>
      </c>
      <c r="G12" s="274">
        <v>633</v>
      </c>
      <c r="H12" s="274">
        <v>1038</v>
      </c>
      <c r="I12" s="519">
        <v>525</v>
      </c>
      <c r="J12" s="274">
        <v>513</v>
      </c>
      <c r="K12" s="274">
        <v>1033</v>
      </c>
      <c r="L12" s="519">
        <v>536</v>
      </c>
      <c r="M12" s="274">
        <v>497</v>
      </c>
      <c r="N12" s="274">
        <v>4440</v>
      </c>
      <c r="O12" s="275">
        <v>2241</v>
      </c>
      <c r="P12" s="87"/>
      <c r="Q12" s="293" t="s">
        <v>22</v>
      </c>
      <c r="R12" s="274">
        <v>41</v>
      </c>
      <c r="S12" s="519">
        <v>19</v>
      </c>
      <c r="T12" s="274">
        <v>22</v>
      </c>
      <c r="U12" s="274">
        <v>20</v>
      </c>
      <c r="V12" s="519">
        <v>12</v>
      </c>
      <c r="W12" s="274">
        <v>8</v>
      </c>
      <c r="X12" s="274">
        <v>12</v>
      </c>
      <c r="Y12" s="519">
        <v>6</v>
      </c>
      <c r="Z12" s="274">
        <v>6</v>
      </c>
      <c r="AA12" s="274">
        <v>64</v>
      </c>
      <c r="AB12" s="519">
        <v>35</v>
      </c>
      <c r="AC12" s="274">
        <v>29</v>
      </c>
      <c r="AD12" s="274">
        <f t="shared" ref="T12:AE12" si="9">SUM(AD73:AD75)</f>
        <v>137</v>
      </c>
      <c r="AE12" s="275">
        <f t="shared" si="9"/>
        <v>65</v>
      </c>
      <c r="AF12" s="85"/>
      <c r="AG12" s="293" t="s">
        <v>22</v>
      </c>
      <c r="AH12" s="274">
        <f t="shared" ref="AH12:AP12" si="10">SUM(AH73:AH75)</f>
        <v>24</v>
      </c>
      <c r="AI12" s="274">
        <f t="shared" si="10"/>
        <v>25</v>
      </c>
      <c r="AJ12" s="274">
        <f t="shared" si="10"/>
        <v>23</v>
      </c>
      <c r="AK12" s="274">
        <f t="shared" si="10"/>
        <v>22</v>
      </c>
      <c r="AL12" s="274">
        <f t="shared" si="10"/>
        <v>94</v>
      </c>
      <c r="AM12" s="274">
        <f t="shared" si="10"/>
        <v>53</v>
      </c>
      <c r="AN12" s="274">
        <f t="shared" si="10"/>
        <v>29</v>
      </c>
      <c r="AO12" s="274">
        <f t="shared" si="10"/>
        <v>82</v>
      </c>
      <c r="AP12" s="275">
        <f t="shared" si="10"/>
        <v>17</v>
      </c>
      <c r="AQ12" s="85"/>
      <c r="AR12" s="516" t="s">
        <v>22</v>
      </c>
      <c r="AS12" s="519">
        <f>SUM(AS73:AS75)</f>
        <v>121</v>
      </c>
      <c r="AT12" s="520">
        <f>SUM(AT73:AT75)</f>
        <v>31</v>
      </c>
    </row>
    <row r="13" spans="1:46" s="428" customFormat="1" ht="15" customHeight="1">
      <c r="A13" s="271" t="s">
        <v>23</v>
      </c>
      <c r="B13" s="274">
        <v>3085</v>
      </c>
      <c r="C13" s="517">
        <v>1485</v>
      </c>
      <c r="D13" s="274">
        <v>1600</v>
      </c>
      <c r="E13" s="274">
        <v>2649</v>
      </c>
      <c r="F13" s="519">
        <v>1311</v>
      </c>
      <c r="G13" s="274">
        <v>1338</v>
      </c>
      <c r="H13" s="274">
        <v>2080</v>
      </c>
      <c r="I13" s="519">
        <v>1002</v>
      </c>
      <c r="J13" s="274">
        <v>1078</v>
      </c>
      <c r="K13" s="274">
        <v>1773</v>
      </c>
      <c r="L13" s="519">
        <v>832</v>
      </c>
      <c r="M13" s="274">
        <v>941</v>
      </c>
      <c r="N13" s="274">
        <v>9587</v>
      </c>
      <c r="O13" s="275">
        <v>4957</v>
      </c>
      <c r="P13" s="87"/>
      <c r="Q13" s="293" t="s">
        <v>23</v>
      </c>
      <c r="R13" s="274">
        <v>275</v>
      </c>
      <c r="S13" s="519">
        <v>134</v>
      </c>
      <c r="T13" s="274">
        <v>141</v>
      </c>
      <c r="U13" s="274">
        <v>163</v>
      </c>
      <c r="V13" s="519">
        <v>81</v>
      </c>
      <c r="W13" s="274">
        <v>82</v>
      </c>
      <c r="X13" s="274">
        <v>83</v>
      </c>
      <c r="Y13" s="519">
        <v>45</v>
      </c>
      <c r="Z13" s="274">
        <v>38</v>
      </c>
      <c r="AA13" s="274">
        <v>82</v>
      </c>
      <c r="AB13" s="519">
        <v>43</v>
      </c>
      <c r="AC13" s="274">
        <v>39</v>
      </c>
      <c r="AD13" s="274">
        <f t="shared" ref="T13:AE13" si="11">SUM(AD77:AD85)</f>
        <v>603</v>
      </c>
      <c r="AE13" s="275">
        <f t="shared" si="11"/>
        <v>300</v>
      </c>
      <c r="AF13" s="85"/>
      <c r="AG13" s="293" t="s">
        <v>23</v>
      </c>
      <c r="AH13" s="274">
        <f t="shared" ref="AH13:AP13" si="12">SUM(AH77:AH85)</f>
        <v>85</v>
      </c>
      <c r="AI13" s="274">
        <f t="shared" si="12"/>
        <v>80</v>
      </c>
      <c r="AJ13" s="274">
        <f t="shared" si="12"/>
        <v>60</v>
      </c>
      <c r="AK13" s="274">
        <f t="shared" si="12"/>
        <v>57</v>
      </c>
      <c r="AL13" s="274">
        <f t="shared" si="12"/>
        <v>282</v>
      </c>
      <c r="AM13" s="274">
        <f t="shared" si="12"/>
        <v>279</v>
      </c>
      <c r="AN13" s="274">
        <f t="shared" si="12"/>
        <v>25</v>
      </c>
      <c r="AO13" s="274">
        <f t="shared" si="12"/>
        <v>304</v>
      </c>
      <c r="AP13" s="275">
        <f t="shared" si="12"/>
        <v>57</v>
      </c>
      <c r="AQ13" s="85"/>
      <c r="AR13" s="516" t="s">
        <v>23</v>
      </c>
      <c r="AS13" s="519">
        <f>SUM(AS77:AS85)</f>
        <v>358</v>
      </c>
      <c r="AT13" s="520">
        <f>SUM(AT77:AT85)</f>
        <v>125</v>
      </c>
    </row>
    <row r="14" spans="1:46" s="428" customFormat="1" ht="15" customHeight="1">
      <c r="A14" s="271" t="s">
        <v>24</v>
      </c>
      <c r="B14" s="274">
        <v>581</v>
      </c>
      <c r="C14" s="517">
        <v>257</v>
      </c>
      <c r="D14" s="274">
        <v>324</v>
      </c>
      <c r="E14" s="274">
        <v>566</v>
      </c>
      <c r="F14" s="519">
        <v>281</v>
      </c>
      <c r="G14" s="274">
        <v>285</v>
      </c>
      <c r="H14" s="274">
        <v>517</v>
      </c>
      <c r="I14" s="519">
        <v>241</v>
      </c>
      <c r="J14" s="274">
        <v>276</v>
      </c>
      <c r="K14" s="274">
        <v>779</v>
      </c>
      <c r="L14" s="519">
        <v>423</v>
      </c>
      <c r="M14" s="274">
        <v>356</v>
      </c>
      <c r="N14" s="274">
        <v>2443</v>
      </c>
      <c r="O14" s="275">
        <v>1241</v>
      </c>
      <c r="P14" s="87"/>
      <c r="Q14" s="293" t="s">
        <v>24</v>
      </c>
      <c r="R14" s="274">
        <v>56</v>
      </c>
      <c r="S14" s="519">
        <v>26</v>
      </c>
      <c r="T14" s="274">
        <v>30</v>
      </c>
      <c r="U14" s="274">
        <v>14</v>
      </c>
      <c r="V14" s="519">
        <v>9</v>
      </c>
      <c r="W14" s="274">
        <v>5</v>
      </c>
      <c r="X14" s="274">
        <v>21</v>
      </c>
      <c r="Y14" s="519">
        <v>5</v>
      </c>
      <c r="Z14" s="274">
        <v>16</v>
      </c>
      <c r="AA14" s="274">
        <v>92</v>
      </c>
      <c r="AB14" s="519">
        <v>50</v>
      </c>
      <c r="AC14" s="274">
        <v>42</v>
      </c>
      <c r="AD14" s="274">
        <f t="shared" ref="R14:AE14" si="13">SUM(AD87:AD88)</f>
        <v>183</v>
      </c>
      <c r="AE14" s="275">
        <f t="shared" si="13"/>
        <v>93</v>
      </c>
      <c r="AF14" s="85"/>
      <c r="AG14" s="293" t="s">
        <v>24</v>
      </c>
      <c r="AH14" s="274">
        <f t="shared" ref="AH14:AP14" si="14">SUM(AH87:AH88)</f>
        <v>16</v>
      </c>
      <c r="AI14" s="274">
        <f t="shared" si="14"/>
        <v>16</v>
      </c>
      <c r="AJ14" s="274">
        <f t="shared" si="14"/>
        <v>14</v>
      </c>
      <c r="AK14" s="274">
        <f t="shared" si="14"/>
        <v>16</v>
      </c>
      <c r="AL14" s="274">
        <f t="shared" si="14"/>
        <v>62</v>
      </c>
      <c r="AM14" s="274">
        <f t="shared" si="14"/>
        <v>57</v>
      </c>
      <c r="AN14" s="274">
        <f t="shared" si="14"/>
        <v>4</v>
      </c>
      <c r="AO14" s="274">
        <f t="shared" si="14"/>
        <v>61</v>
      </c>
      <c r="AP14" s="275">
        <f t="shared" si="14"/>
        <v>10</v>
      </c>
      <c r="AQ14" s="85"/>
      <c r="AR14" s="516" t="s">
        <v>24</v>
      </c>
      <c r="AS14" s="519">
        <f>SUM(AS87:AS88)</f>
        <v>60</v>
      </c>
      <c r="AT14" s="520">
        <f>SUM(AT87:AT88)</f>
        <v>9</v>
      </c>
    </row>
    <row r="15" spans="1:46" s="428" customFormat="1" ht="15" customHeight="1">
      <c r="A15" s="271" t="s">
        <v>25</v>
      </c>
      <c r="B15" s="274">
        <v>3634</v>
      </c>
      <c r="C15" s="517">
        <v>1799</v>
      </c>
      <c r="D15" s="274">
        <v>1835</v>
      </c>
      <c r="E15" s="274">
        <v>3118</v>
      </c>
      <c r="F15" s="519">
        <v>1454</v>
      </c>
      <c r="G15" s="274">
        <v>1664</v>
      </c>
      <c r="H15" s="274">
        <v>2929</v>
      </c>
      <c r="I15" s="519">
        <v>1423</v>
      </c>
      <c r="J15" s="274">
        <v>1506</v>
      </c>
      <c r="K15" s="274">
        <v>3086</v>
      </c>
      <c r="L15" s="519">
        <v>1451</v>
      </c>
      <c r="M15" s="274">
        <v>1635</v>
      </c>
      <c r="N15" s="274">
        <v>12767</v>
      </c>
      <c r="O15" s="275">
        <v>6640</v>
      </c>
      <c r="P15" s="87"/>
      <c r="Q15" s="293" t="s">
        <v>25</v>
      </c>
      <c r="R15" s="274">
        <v>282</v>
      </c>
      <c r="S15" s="519">
        <v>140</v>
      </c>
      <c r="T15" s="274">
        <v>142</v>
      </c>
      <c r="U15" s="274">
        <v>184</v>
      </c>
      <c r="V15" s="519">
        <v>83</v>
      </c>
      <c r="W15" s="274">
        <v>101</v>
      </c>
      <c r="X15" s="274">
        <v>167</v>
      </c>
      <c r="Y15" s="519">
        <v>95</v>
      </c>
      <c r="Z15" s="274">
        <v>72</v>
      </c>
      <c r="AA15" s="274">
        <v>362</v>
      </c>
      <c r="AB15" s="519">
        <v>155</v>
      </c>
      <c r="AC15" s="274">
        <v>207</v>
      </c>
      <c r="AD15" s="274">
        <f t="shared" ref="T15:AE15" si="15">SUM(AD90:AD96)</f>
        <v>995</v>
      </c>
      <c r="AE15" s="275">
        <f t="shared" si="15"/>
        <v>522</v>
      </c>
      <c r="AF15" s="85"/>
      <c r="AG15" s="293" t="s">
        <v>25</v>
      </c>
      <c r="AH15" s="274">
        <f t="shared" ref="AH15:AP15" si="16">SUM(AH90:AH96)</f>
        <v>74</v>
      </c>
      <c r="AI15" s="274">
        <f t="shared" si="16"/>
        <v>68</v>
      </c>
      <c r="AJ15" s="274">
        <f t="shared" si="16"/>
        <v>67</v>
      </c>
      <c r="AK15" s="274">
        <f t="shared" si="16"/>
        <v>67</v>
      </c>
      <c r="AL15" s="274">
        <f t="shared" si="16"/>
        <v>276</v>
      </c>
      <c r="AM15" s="274">
        <f t="shared" si="16"/>
        <v>299</v>
      </c>
      <c r="AN15" s="274">
        <f t="shared" si="16"/>
        <v>6</v>
      </c>
      <c r="AO15" s="274">
        <f t="shared" si="16"/>
        <v>305</v>
      </c>
      <c r="AP15" s="275">
        <f t="shared" si="16"/>
        <v>52</v>
      </c>
      <c r="AQ15" s="85"/>
      <c r="AR15" s="516" t="s">
        <v>25</v>
      </c>
      <c r="AS15" s="519">
        <f>SUM(AS90:AS96)</f>
        <v>387</v>
      </c>
      <c r="AT15" s="520">
        <f>SUM(AT90:AT96)</f>
        <v>118</v>
      </c>
    </row>
    <row r="16" spans="1:46" s="428" customFormat="1" ht="15" customHeight="1">
      <c r="A16" s="271" t="s">
        <v>26</v>
      </c>
      <c r="B16" s="274">
        <v>546</v>
      </c>
      <c r="C16" s="517">
        <v>281</v>
      </c>
      <c r="D16" s="274">
        <v>265</v>
      </c>
      <c r="E16" s="274">
        <v>411</v>
      </c>
      <c r="F16" s="519">
        <v>207</v>
      </c>
      <c r="G16" s="274">
        <v>204</v>
      </c>
      <c r="H16" s="274">
        <v>333</v>
      </c>
      <c r="I16" s="519">
        <v>181</v>
      </c>
      <c r="J16" s="274">
        <v>152</v>
      </c>
      <c r="K16" s="274">
        <v>313</v>
      </c>
      <c r="L16" s="519">
        <v>152</v>
      </c>
      <c r="M16" s="274">
        <v>161</v>
      </c>
      <c r="N16" s="274">
        <v>1603</v>
      </c>
      <c r="O16" s="275">
        <v>782</v>
      </c>
      <c r="P16" s="87"/>
      <c r="Q16" s="293" t="s">
        <v>26</v>
      </c>
      <c r="R16" s="274">
        <v>68</v>
      </c>
      <c r="S16" s="519">
        <v>42</v>
      </c>
      <c r="T16" s="274">
        <v>26</v>
      </c>
      <c r="U16" s="274">
        <v>23</v>
      </c>
      <c r="V16" s="519">
        <v>14</v>
      </c>
      <c r="W16" s="274">
        <v>9</v>
      </c>
      <c r="X16" s="274">
        <v>20</v>
      </c>
      <c r="Y16" s="519">
        <v>11</v>
      </c>
      <c r="Z16" s="274">
        <v>9</v>
      </c>
      <c r="AA16" s="274">
        <v>66</v>
      </c>
      <c r="AB16" s="519">
        <v>31</v>
      </c>
      <c r="AC16" s="274">
        <v>35</v>
      </c>
      <c r="AD16" s="274">
        <f t="shared" ref="R16:AE16" si="17">SUM(AD98:AD99)</f>
        <v>177</v>
      </c>
      <c r="AE16" s="275">
        <f t="shared" si="17"/>
        <v>79</v>
      </c>
      <c r="AF16" s="85"/>
      <c r="AG16" s="293" t="s">
        <v>26</v>
      </c>
      <c r="AH16" s="274">
        <f t="shared" ref="AH16:AP16" si="18">SUM(AH98:AH99)</f>
        <v>16</v>
      </c>
      <c r="AI16" s="274">
        <f t="shared" si="18"/>
        <v>14</v>
      </c>
      <c r="AJ16" s="274">
        <f t="shared" si="18"/>
        <v>11</v>
      </c>
      <c r="AK16" s="274">
        <f t="shared" si="18"/>
        <v>10</v>
      </c>
      <c r="AL16" s="274">
        <f t="shared" si="18"/>
        <v>51</v>
      </c>
      <c r="AM16" s="274">
        <f t="shared" si="18"/>
        <v>45</v>
      </c>
      <c r="AN16" s="274">
        <f t="shared" si="18"/>
        <v>8</v>
      </c>
      <c r="AO16" s="274">
        <f t="shared" si="18"/>
        <v>53</v>
      </c>
      <c r="AP16" s="275">
        <f t="shared" si="18"/>
        <v>13</v>
      </c>
      <c r="AQ16" s="85"/>
      <c r="AR16" s="516" t="s">
        <v>26</v>
      </c>
      <c r="AS16" s="519">
        <f>SUM(AS98:AS99)</f>
        <v>46</v>
      </c>
      <c r="AT16" s="520">
        <f>SUM(AT98:AT99)</f>
        <v>12</v>
      </c>
    </row>
    <row r="17" spans="1:46" s="428" customFormat="1" ht="15" customHeight="1">
      <c r="A17" s="271" t="s">
        <v>27</v>
      </c>
      <c r="B17" s="274">
        <v>4845</v>
      </c>
      <c r="C17" s="517">
        <v>2399</v>
      </c>
      <c r="D17" s="274">
        <v>2446</v>
      </c>
      <c r="E17" s="274">
        <v>4138</v>
      </c>
      <c r="F17" s="519">
        <v>1978</v>
      </c>
      <c r="G17" s="274">
        <v>2160</v>
      </c>
      <c r="H17" s="274">
        <v>3525</v>
      </c>
      <c r="I17" s="519">
        <v>1740</v>
      </c>
      <c r="J17" s="274">
        <v>1785</v>
      </c>
      <c r="K17" s="274">
        <v>3658</v>
      </c>
      <c r="L17" s="519">
        <v>1798</v>
      </c>
      <c r="M17" s="274">
        <v>1860</v>
      </c>
      <c r="N17" s="274">
        <v>16166</v>
      </c>
      <c r="O17" s="275">
        <v>8251</v>
      </c>
      <c r="P17" s="87"/>
      <c r="Q17" s="293" t="s">
        <v>27</v>
      </c>
      <c r="R17" s="274">
        <v>427</v>
      </c>
      <c r="S17" s="519">
        <v>228</v>
      </c>
      <c r="T17" s="274">
        <v>199</v>
      </c>
      <c r="U17" s="274">
        <v>220</v>
      </c>
      <c r="V17" s="519">
        <v>106</v>
      </c>
      <c r="W17" s="274">
        <v>114</v>
      </c>
      <c r="X17" s="274">
        <v>270</v>
      </c>
      <c r="Y17" s="519">
        <v>142</v>
      </c>
      <c r="Z17" s="274">
        <v>128</v>
      </c>
      <c r="AA17" s="274">
        <v>402</v>
      </c>
      <c r="AB17" s="519">
        <v>200</v>
      </c>
      <c r="AC17" s="274">
        <v>202</v>
      </c>
      <c r="AD17" s="274">
        <f t="shared" ref="T17:AE17" si="19">SUM(AD106:AD111)</f>
        <v>1319</v>
      </c>
      <c r="AE17" s="275">
        <f t="shared" si="19"/>
        <v>643</v>
      </c>
      <c r="AF17" s="85"/>
      <c r="AG17" s="293" t="s">
        <v>27</v>
      </c>
      <c r="AH17" s="274">
        <f t="shared" ref="AH17:AP17" si="20">SUM(AH106:AH111)</f>
        <v>145</v>
      </c>
      <c r="AI17" s="274">
        <f t="shared" si="20"/>
        <v>124</v>
      </c>
      <c r="AJ17" s="274">
        <f t="shared" si="20"/>
        <v>104</v>
      </c>
      <c r="AK17" s="274">
        <f t="shared" si="20"/>
        <v>99</v>
      </c>
      <c r="AL17" s="274">
        <f t="shared" si="20"/>
        <v>472</v>
      </c>
      <c r="AM17" s="274">
        <f t="shared" si="20"/>
        <v>429</v>
      </c>
      <c r="AN17" s="274">
        <f t="shared" si="20"/>
        <v>37</v>
      </c>
      <c r="AO17" s="274">
        <f t="shared" si="20"/>
        <v>466</v>
      </c>
      <c r="AP17" s="275">
        <f t="shared" si="20"/>
        <v>87</v>
      </c>
      <c r="AQ17" s="85"/>
      <c r="AR17" s="516" t="s">
        <v>27</v>
      </c>
      <c r="AS17" s="519">
        <f>SUM(AS106:AS111)</f>
        <v>450</v>
      </c>
      <c r="AT17" s="520">
        <f>SUM(AT106:AT111)</f>
        <v>101</v>
      </c>
    </row>
    <row r="18" spans="1:46" s="428" customFormat="1" ht="15" customHeight="1">
      <c r="A18" s="271" t="s">
        <v>28</v>
      </c>
      <c r="B18" s="274">
        <v>2704</v>
      </c>
      <c r="C18" s="517">
        <v>1360</v>
      </c>
      <c r="D18" s="274">
        <v>1344</v>
      </c>
      <c r="E18" s="274">
        <v>2266</v>
      </c>
      <c r="F18" s="519">
        <v>1144</v>
      </c>
      <c r="G18" s="274">
        <v>1122</v>
      </c>
      <c r="H18" s="274">
        <v>1801</v>
      </c>
      <c r="I18" s="519">
        <v>880</v>
      </c>
      <c r="J18" s="274">
        <v>921</v>
      </c>
      <c r="K18" s="274">
        <v>1410</v>
      </c>
      <c r="L18" s="519">
        <v>660</v>
      </c>
      <c r="M18" s="274">
        <v>750</v>
      </c>
      <c r="N18" s="274">
        <v>8181</v>
      </c>
      <c r="O18" s="275">
        <v>4137</v>
      </c>
      <c r="P18" s="87"/>
      <c r="Q18" s="293" t="s">
        <v>28</v>
      </c>
      <c r="R18" s="274">
        <v>246</v>
      </c>
      <c r="S18" s="519">
        <v>123</v>
      </c>
      <c r="T18" s="274">
        <v>123</v>
      </c>
      <c r="U18" s="274">
        <v>96</v>
      </c>
      <c r="V18" s="519">
        <v>50</v>
      </c>
      <c r="W18" s="274">
        <v>46</v>
      </c>
      <c r="X18" s="274">
        <v>107</v>
      </c>
      <c r="Y18" s="519">
        <v>45</v>
      </c>
      <c r="Z18" s="274">
        <v>62</v>
      </c>
      <c r="AA18" s="274">
        <v>158</v>
      </c>
      <c r="AB18" s="519">
        <v>67</v>
      </c>
      <c r="AC18" s="274">
        <v>91</v>
      </c>
      <c r="AD18" s="274">
        <f t="shared" ref="T18:AE18" si="21">SUM(AD113:AD114)</f>
        <v>607</v>
      </c>
      <c r="AE18" s="275">
        <f t="shared" si="21"/>
        <v>322</v>
      </c>
      <c r="AF18" s="85"/>
      <c r="AG18" s="293" t="s">
        <v>28</v>
      </c>
      <c r="AH18" s="274">
        <f t="shared" ref="AH18:AP18" si="22">SUM(AH113:AH114)</f>
        <v>63</v>
      </c>
      <c r="AI18" s="274">
        <f t="shared" si="22"/>
        <v>53</v>
      </c>
      <c r="AJ18" s="274">
        <f t="shared" si="22"/>
        <v>46</v>
      </c>
      <c r="AK18" s="274">
        <f t="shared" si="22"/>
        <v>38</v>
      </c>
      <c r="AL18" s="274">
        <f t="shared" si="22"/>
        <v>200</v>
      </c>
      <c r="AM18" s="274">
        <f t="shared" si="22"/>
        <v>169</v>
      </c>
      <c r="AN18" s="274">
        <f t="shared" si="22"/>
        <v>22</v>
      </c>
      <c r="AO18" s="274">
        <f t="shared" si="22"/>
        <v>191</v>
      </c>
      <c r="AP18" s="275">
        <f t="shared" si="22"/>
        <v>41</v>
      </c>
      <c r="AQ18" s="85"/>
      <c r="AR18" s="516" t="s">
        <v>28</v>
      </c>
      <c r="AS18" s="519">
        <f>SUM(AS113:AS114)</f>
        <v>220</v>
      </c>
      <c r="AT18" s="520">
        <f>SUM(AT113:AT114)</f>
        <v>24</v>
      </c>
    </row>
    <row r="19" spans="1:46" s="428" customFormat="1" ht="15" customHeight="1">
      <c r="A19" s="271" t="s">
        <v>29</v>
      </c>
      <c r="B19" s="274">
        <v>6225</v>
      </c>
      <c r="C19" s="517">
        <v>2755</v>
      </c>
      <c r="D19" s="274">
        <v>3470</v>
      </c>
      <c r="E19" s="274">
        <v>5203</v>
      </c>
      <c r="F19" s="519">
        <v>2414</v>
      </c>
      <c r="G19" s="274">
        <v>2789</v>
      </c>
      <c r="H19" s="274">
        <v>4688</v>
      </c>
      <c r="I19" s="519">
        <v>2200</v>
      </c>
      <c r="J19" s="274">
        <v>2488</v>
      </c>
      <c r="K19" s="274">
        <v>4684</v>
      </c>
      <c r="L19" s="519">
        <v>2230</v>
      </c>
      <c r="M19" s="274">
        <v>2454</v>
      </c>
      <c r="N19" s="274">
        <v>20800</v>
      </c>
      <c r="O19" s="275">
        <v>11201</v>
      </c>
      <c r="P19" s="87"/>
      <c r="Q19" s="293" t="s">
        <v>29</v>
      </c>
      <c r="R19" s="274">
        <v>573</v>
      </c>
      <c r="S19" s="519">
        <v>274</v>
      </c>
      <c r="T19" s="274">
        <v>299</v>
      </c>
      <c r="U19" s="274">
        <v>377</v>
      </c>
      <c r="V19" s="519">
        <v>198</v>
      </c>
      <c r="W19" s="274">
        <v>179</v>
      </c>
      <c r="X19" s="274">
        <v>285</v>
      </c>
      <c r="Y19" s="519">
        <v>157</v>
      </c>
      <c r="Z19" s="274">
        <v>128</v>
      </c>
      <c r="AA19" s="274">
        <v>441</v>
      </c>
      <c r="AB19" s="519">
        <v>227</v>
      </c>
      <c r="AC19" s="274">
        <v>214</v>
      </c>
      <c r="AD19" s="274">
        <f t="shared" ref="T19:AE19" si="23">SUM(AD116:AD120)</f>
        <v>1676</v>
      </c>
      <c r="AE19" s="275">
        <f t="shared" si="23"/>
        <v>820</v>
      </c>
      <c r="AF19" s="85"/>
      <c r="AG19" s="293" t="s">
        <v>29</v>
      </c>
      <c r="AH19" s="274">
        <f t="shared" ref="AH19:AP19" si="24">SUM(AH116:AH120)</f>
        <v>138</v>
      </c>
      <c r="AI19" s="274">
        <f t="shared" si="24"/>
        <v>123</v>
      </c>
      <c r="AJ19" s="274">
        <f t="shared" si="24"/>
        <v>106</v>
      </c>
      <c r="AK19" s="274">
        <f t="shared" si="24"/>
        <v>103</v>
      </c>
      <c r="AL19" s="274">
        <f t="shared" si="24"/>
        <v>470</v>
      </c>
      <c r="AM19" s="274">
        <f t="shared" si="24"/>
        <v>422</v>
      </c>
      <c r="AN19" s="274">
        <f t="shared" si="24"/>
        <v>60</v>
      </c>
      <c r="AO19" s="274">
        <f t="shared" si="24"/>
        <v>482</v>
      </c>
      <c r="AP19" s="275">
        <f t="shared" si="24"/>
        <v>97</v>
      </c>
      <c r="AQ19" s="85"/>
      <c r="AR19" s="516" t="s">
        <v>29</v>
      </c>
      <c r="AS19" s="519">
        <f>SUM(AS116:AS120)</f>
        <v>515</v>
      </c>
      <c r="AT19" s="520">
        <f>SUM(AT116:AT120)</f>
        <v>78</v>
      </c>
    </row>
    <row r="20" spans="1:46" s="428" customFormat="1" ht="15" customHeight="1">
      <c r="A20" s="271" t="s">
        <v>30</v>
      </c>
      <c r="B20" s="274">
        <v>5055</v>
      </c>
      <c r="C20" s="517">
        <v>2310</v>
      </c>
      <c r="D20" s="274">
        <v>2745</v>
      </c>
      <c r="E20" s="274">
        <v>4430</v>
      </c>
      <c r="F20" s="519">
        <v>2091</v>
      </c>
      <c r="G20" s="274">
        <v>2339</v>
      </c>
      <c r="H20" s="274">
        <v>3758</v>
      </c>
      <c r="I20" s="519">
        <v>1730</v>
      </c>
      <c r="J20" s="274">
        <v>2028</v>
      </c>
      <c r="K20" s="274">
        <v>4032</v>
      </c>
      <c r="L20" s="519">
        <v>1857</v>
      </c>
      <c r="M20" s="274">
        <v>2175</v>
      </c>
      <c r="N20" s="274">
        <v>17275</v>
      </c>
      <c r="O20" s="275">
        <v>9287</v>
      </c>
      <c r="P20" s="87"/>
      <c r="Q20" s="293" t="s">
        <v>30</v>
      </c>
      <c r="R20" s="274">
        <v>539</v>
      </c>
      <c r="S20" s="519">
        <v>245</v>
      </c>
      <c r="T20" s="274">
        <v>294</v>
      </c>
      <c r="U20" s="274">
        <v>361</v>
      </c>
      <c r="V20" s="519">
        <v>151</v>
      </c>
      <c r="W20" s="274">
        <v>210</v>
      </c>
      <c r="X20" s="274">
        <v>296</v>
      </c>
      <c r="Y20" s="519">
        <v>122</v>
      </c>
      <c r="Z20" s="274">
        <v>174</v>
      </c>
      <c r="AA20" s="274">
        <v>722</v>
      </c>
      <c r="AB20" s="519">
        <v>308</v>
      </c>
      <c r="AC20" s="274">
        <v>414</v>
      </c>
      <c r="AD20" s="274">
        <f t="shared" ref="T20:AE20" si="25">SUM(AD122:AD128)</f>
        <v>1918</v>
      </c>
      <c r="AE20" s="275">
        <f t="shared" si="25"/>
        <v>1092</v>
      </c>
      <c r="AF20" s="85"/>
      <c r="AG20" s="293" t="s">
        <v>30</v>
      </c>
      <c r="AH20" s="274">
        <f t="shared" ref="AH20:AP20" si="26">SUM(AH122:AH128)</f>
        <v>149</v>
      </c>
      <c r="AI20" s="274">
        <f t="shared" si="26"/>
        <v>127</v>
      </c>
      <c r="AJ20" s="274">
        <f t="shared" si="26"/>
        <v>104</v>
      </c>
      <c r="AK20" s="274">
        <f t="shared" si="26"/>
        <v>104</v>
      </c>
      <c r="AL20" s="274">
        <f t="shared" si="26"/>
        <v>484</v>
      </c>
      <c r="AM20" s="274">
        <f t="shared" si="26"/>
        <v>426</v>
      </c>
      <c r="AN20" s="274">
        <f t="shared" si="26"/>
        <v>42</v>
      </c>
      <c r="AO20" s="274">
        <f t="shared" si="26"/>
        <v>468</v>
      </c>
      <c r="AP20" s="275">
        <f t="shared" si="26"/>
        <v>87</v>
      </c>
      <c r="AQ20" s="85"/>
      <c r="AR20" s="516" t="s">
        <v>30</v>
      </c>
      <c r="AS20" s="519">
        <f>SUM(AS122:AS128)</f>
        <v>607</v>
      </c>
      <c r="AT20" s="520">
        <f>SUM(AT122:AT128)</f>
        <v>91</v>
      </c>
    </row>
    <row r="21" spans="1:46" s="428" customFormat="1" ht="15" customHeight="1">
      <c r="A21" s="271" t="s">
        <v>31</v>
      </c>
      <c r="B21" s="274">
        <v>1036</v>
      </c>
      <c r="C21" s="517">
        <v>537</v>
      </c>
      <c r="D21" s="274">
        <v>499</v>
      </c>
      <c r="E21" s="274">
        <v>815</v>
      </c>
      <c r="F21" s="519">
        <v>414</v>
      </c>
      <c r="G21" s="274">
        <v>401</v>
      </c>
      <c r="H21" s="274">
        <v>669</v>
      </c>
      <c r="I21" s="519">
        <v>325</v>
      </c>
      <c r="J21" s="274">
        <v>344</v>
      </c>
      <c r="K21" s="274">
        <v>437</v>
      </c>
      <c r="L21" s="519">
        <v>228</v>
      </c>
      <c r="M21" s="274">
        <v>209</v>
      </c>
      <c r="N21" s="274">
        <v>2957</v>
      </c>
      <c r="O21" s="275">
        <v>1453</v>
      </c>
      <c r="P21" s="87"/>
      <c r="Q21" s="293" t="s">
        <v>31</v>
      </c>
      <c r="R21" s="274">
        <v>89</v>
      </c>
      <c r="S21" s="519">
        <v>37</v>
      </c>
      <c r="T21" s="274">
        <v>52</v>
      </c>
      <c r="U21" s="274">
        <v>40</v>
      </c>
      <c r="V21" s="519">
        <v>17</v>
      </c>
      <c r="W21" s="274">
        <v>23</v>
      </c>
      <c r="X21" s="274">
        <v>52</v>
      </c>
      <c r="Y21" s="519">
        <v>21</v>
      </c>
      <c r="Z21" s="274">
        <v>31</v>
      </c>
      <c r="AA21" s="274">
        <v>12</v>
      </c>
      <c r="AB21" s="519">
        <v>5</v>
      </c>
      <c r="AC21" s="274">
        <v>7</v>
      </c>
      <c r="AD21" s="274">
        <f t="shared" ref="T21:AE21" si="27">SUM(AD130:AD130)</f>
        <v>193</v>
      </c>
      <c r="AE21" s="275">
        <f t="shared" si="27"/>
        <v>113</v>
      </c>
      <c r="AF21" s="85"/>
      <c r="AG21" s="293" t="s">
        <v>31</v>
      </c>
      <c r="AH21" s="274">
        <f t="shared" ref="AH21:AP21" si="28">SUM(AH130:AH130)</f>
        <v>23</v>
      </c>
      <c r="AI21" s="274">
        <f t="shared" si="28"/>
        <v>21</v>
      </c>
      <c r="AJ21" s="274">
        <f t="shared" si="28"/>
        <v>17</v>
      </c>
      <c r="AK21" s="274">
        <f t="shared" si="28"/>
        <v>14</v>
      </c>
      <c r="AL21" s="274">
        <f t="shared" si="28"/>
        <v>75</v>
      </c>
      <c r="AM21" s="274">
        <f t="shared" si="28"/>
        <v>71</v>
      </c>
      <c r="AN21" s="274">
        <f t="shared" si="28"/>
        <v>3</v>
      </c>
      <c r="AO21" s="274">
        <f t="shared" si="28"/>
        <v>74</v>
      </c>
      <c r="AP21" s="275">
        <f t="shared" si="28"/>
        <v>19</v>
      </c>
      <c r="AQ21" s="85"/>
      <c r="AR21" s="516" t="s">
        <v>31</v>
      </c>
      <c r="AS21" s="519">
        <f>SUM(AS130:AS130)</f>
        <v>85</v>
      </c>
      <c r="AT21" s="520">
        <f>SUM(AT130:AT130)</f>
        <v>6</v>
      </c>
    </row>
    <row r="22" spans="1:46" s="428" customFormat="1" ht="15" customHeight="1">
      <c r="A22" s="271" t="s">
        <v>32</v>
      </c>
      <c r="B22" s="274">
        <v>4461</v>
      </c>
      <c r="C22" s="517">
        <v>2182</v>
      </c>
      <c r="D22" s="274">
        <v>2279</v>
      </c>
      <c r="E22" s="274">
        <v>3597</v>
      </c>
      <c r="F22" s="519">
        <v>1694</v>
      </c>
      <c r="G22" s="274">
        <v>1903</v>
      </c>
      <c r="H22" s="274">
        <v>2801</v>
      </c>
      <c r="I22" s="519">
        <v>1339</v>
      </c>
      <c r="J22" s="274">
        <v>1462</v>
      </c>
      <c r="K22" s="274">
        <v>2937</v>
      </c>
      <c r="L22" s="519">
        <v>1334</v>
      </c>
      <c r="M22" s="274">
        <v>1603</v>
      </c>
      <c r="N22" s="274">
        <v>13796</v>
      </c>
      <c r="O22" s="275">
        <v>7247</v>
      </c>
      <c r="P22" s="87"/>
      <c r="Q22" s="293" t="s">
        <v>32</v>
      </c>
      <c r="R22" s="274">
        <v>367</v>
      </c>
      <c r="S22" s="519">
        <v>187</v>
      </c>
      <c r="T22" s="274">
        <v>180</v>
      </c>
      <c r="U22" s="274">
        <v>150</v>
      </c>
      <c r="V22" s="519">
        <v>75</v>
      </c>
      <c r="W22" s="274">
        <v>75</v>
      </c>
      <c r="X22" s="274">
        <v>158</v>
      </c>
      <c r="Y22" s="519">
        <v>76</v>
      </c>
      <c r="Z22" s="274">
        <v>82</v>
      </c>
      <c r="AA22" s="274">
        <v>430</v>
      </c>
      <c r="AB22" s="519">
        <v>181</v>
      </c>
      <c r="AC22" s="274">
        <v>249</v>
      </c>
      <c r="AD22" s="274">
        <f t="shared" ref="T22:AE22" si="29">SUM(AD132:AD134)</f>
        <v>1105</v>
      </c>
      <c r="AE22" s="275">
        <f t="shared" si="29"/>
        <v>586</v>
      </c>
      <c r="AF22" s="85"/>
      <c r="AG22" s="293" t="s">
        <v>32</v>
      </c>
      <c r="AH22" s="274">
        <f t="shared" ref="AH22:AP22" si="30">SUM(AH132:AH134)</f>
        <v>110</v>
      </c>
      <c r="AI22" s="274">
        <f t="shared" si="30"/>
        <v>98</v>
      </c>
      <c r="AJ22" s="274">
        <f t="shared" si="30"/>
        <v>87</v>
      </c>
      <c r="AK22" s="274">
        <f t="shared" si="30"/>
        <v>88</v>
      </c>
      <c r="AL22" s="274">
        <f t="shared" si="30"/>
        <v>383</v>
      </c>
      <c r="AM22" s="274">
        <f t="shared" si="30"/>
        <v>363</v>
      </c>
      <c r="AN22" s="274">
        <f t="shared" si="30"/>
        <v>45</v>
      </c>
      <c r="AO22" s="274">
        <f t="shared" si="30"/>
        <v>408</v>
      </c>
      <c r="AP22" s="275">
        <f t="shared" si="30"/>
        <v>92</v>
      </c>
      <c r="AQ22" s="85"/>
      <c r="AR22" s="516" t="s">
        <v>32</v>
      </c>
      <c r="AS22" s="519">
        <f>SUM(AS132:AS134)</f>
        <v>485</v>
      </c>
      <c r="AT22" s="520">
        <f>SUM(AT132:AT134)</f>
        <v>100</v>
      </c>
    </row>
    <row r="23" spans="1:46" s="428" customFormat="1" ht="15" customHeight="1">
      <c r="A23" s="271" t="s">
        <v>33</v>
      </c>
      <c r="B23" s="274">
        <v>265</v>
      </c>
      <c r="C23" s="517">
        <v>113</v>
      </c>
      <c r="D23" s="274">
        <v>152</v>
      </c>
      <c r="E23" s="274">
        <v>203</v>
      </c>
      <c r="F23" s="519">
        <v>82</v>
      </c>
      <c r="G23" s="274">
        <v>121</v>
      </c>
      <c r="H23" s="274">
        <v>161</v>
      </c>
      <c r="I23" s="519">
        <v>84</v>
      </c>
      <c r="J23" s="274">
        <v>77</v>
      </c>
      <c r="K23" s="274">
        <v>204</v>
      </c>
      <c r="L23" s="519">
        <v>102</v>
      </c>
      <c r="M23" s="274">
        <v>102</v>
      </c>
      <c r="N23" s="274">
        <v>833</v>
      </c>
      <c r="O23" s="275">
        <v>452</v>
      </c>
      <c r="P23" s="87"/>
      <c r="Q23" s="293" t="s">
        <v>33</v>
      </c>
      <c r="R23" s="274">
        <v>35</v>
      </c>
      <c r="S23" s="519">
        <v>16</v>
      </c>
      <c r="T23" s="274">
        <v>19</v>
      </c>
      <c r="U23" s="274">
        <v>15</v>
      </c>
      <c r="V23" s="519">
        <v>5</v>
      </c>
      <c r="W23" s="274">
        <v>10</v>
      </c>
      <c r="X23" s="274">
        <v>11</v>
      </c>
      <c r="Y23" s="519">
        <v>7</v>
      </c>
      <c r="Z23" s="274">
        <v>4</v>
      </c>
      <c r="AA23" s="274">
        <v>30</v>
      </c>
      <c r="AB23" s="519">
        <v>16</v>
      </c>
      <c r="AC23" s="274">
        <v>14</v>
      </c>
      <c r="AD23" s="274">
        <f t="shared" ref="R23:AE23" si="31">SUM(AD136:AD137)</f>
        <v>91</v>
      </c>
      <c r="AE23" s="275">
        <f t="shared" si="31"/>
        <v>47</v>
      </c>
      <c r="AF23" s="85"/>
      <c r="AG23" s="293" t="s">
        <v>33</v>
      </c>
      <c r="AH23" s="274">
        <f>SUM(AH136:AH138)</f>
        <v>7</v>
      </c>
      <c r="AI23" s="274">
        <f t="shared" ref="AI23:AP23" si="32">SUM(AI136:AI138)</f>
        <v>5</v>
      </c>
      <c r="AJ23" s="274">
        <f t="shared" si="32"/>
        <v>4</v>
      </c>
      <c r="AK23" s="274">
        <f t="shared" si="32"/>
        <v>5</v>
      </c>
      <c r="AL23" s="274">
        <f t="shared" si="32"/>
        <v>21</v>
      </c>
      <c r="AM23" s="274">
        <f t="shared" si="32"/>
        <v>30</v>
      </c>
      <c r="AN23" s="274">
        <f t="shared" si="32"/>
        <v>5</v>
      </c>
      <c r="AO23" s="274">
        <f t="shared" si="32"/>
        <v>35</v>
      </c>
      <c r="AP23" s="275">
        <f t="shared" si="32"/>
        <v>5</v>
      </c>
      <c r="AQ23" s="85"/>
      <c r="AR23" s="516" t="s">
        <v>33</v>
      </c>
      <c r="AS23" s="519">
        <f>SUM(AS136:AS138)</f>
        <v>47</v>
      </c>
      <c r="AT23" s="520">
        <f>SUM(AT136:AT138)</f>
        <v>7</v>
      </c>
    </row>
    <row r="24" spans="1:46" s="428" customFormat="1" ht="15" customHeight="1">
      <c r="A24" s="271" t="s">
        <v>34</v>
      </c>
      <c r="B24" s="274">
        <v>1555</v>
      </c>
      <c r="C24" s="517">
        <v>758</v>
      </c>
      <c r="D24" s="274">
        <v>797</v>
      </c>
      <c r="E24" s="274">
        <v>1540</v>
      </c>
      <c r="F24" s="519">
        <v>804</v>
      </c>
      <c r="G24" s="274">
        <v>736</v>
      </c>
      <c r="H24" s="274">
        <v>1292</v>
      </c>
      <c r="I24" s="519">
        <v>643</v>
      </c>
      <c r="J24" s="274">
        <v>649</v>
      </c>
      <c r="K24" s="274">
        <v>1220</v>
      </c>
      <c r="L24" s="519">
        <v>641</v>
      </c>
      <c r="M24" s="274">
        <v>579</v>
      </c>
      <c r="N24" s="274">
        <v>5607</v>
      </c>
      <c r="O24" s="275">
        <v>2761</v>
      </c>
      <c r="P24" s="87"/>
      <c r="Q24" s="293" t="s">
        <v>34</v>
      </c>
      <c r="R24" s="274">
        <v>108</v>
      </c>
      <c r="S24" s="519">
        <v>53</v>
      </c>
      <c r="T24" s="274">
        <v>55</v>
      </c>
      <c r="U24" s="274">
        <v>71</v>
      </c>
      <c r="V24" s="519">
        <v>28</v>
      </c>
      <c r="W24" s="274">
        <v>43</v>
      </c>
      <c r="X24" s="274">
        <v>39</v>
      </c>
      <c r="Y24" s="519">
        <v>19</v>
      </c>
      <c r="Z24" s="274">
        <v>20</v>
      </c>
      <c r="AA24" s="274">
        <v>106</v>
      </c>
      <c r="AB24" s="519">
        <v>56</v>
      </c>
      <c r="AC24" s="274">
        <v>50</v>
      </c>
      <c r="AD24" s="274">
        <f t="shared" ref="T24:AE24" si="33">SUM(AD145:AD149)</f>
        <v>324</v>
      </c>
      <c r="AE24" s="275">
        <f t="shared" si="33"/>
        <v>168</v>
      </c>
      <c r="AF24" s="85"/>
      <c r="AG24" s="293" t="s">
        <v>34</v>
      </c>
      <c r="AH24" s="274">
        <f t="shared" ref="AH24:AP24" si="34">SUM(AH145:AH149)</f>
        <v>39</v>
      </c>
      <c r="AI24" s="274">
        <f t="shared" si="34"/>
        <v>40</v>
      </c>
      <c r="AJ24" s="274">
        <f t="shared" si="34"/>
        <v>37</v>
      </c>
      <c r="AK24" s="274">
        <f t="shared" si="34"/>
        <v>32</v>
      </c>
      <c r="AL24" s="274">
        <f t="shared" si="34"/>
        <v>148</v>
      </c>
      <c r="AM24" s="274">
        <f t="shared" si="34"/>
        <v>137</v>
      </c>
      <c r="AN24" s="274">
        <f t="shared" si="34"/>
        <v>16</v>
      </c>
      <c r="AO24" s="274">
        <f t="shared" si="34"/>
        <v>153</v>
      </c>
      <c r="AP24" s="275">
        <f t="shared" si="34"/>
        <v>32</v>
      </c>
      <c r="AQ24" s="85"/>
      <c r="AR24" s="516" t="s">
        <v>34</v>
      </c>
      <c r="AS24" s="519">
        <f>SUM(AS145:AS149)</f>
        <v>114</v>
      </c>
      <c r="AT24" s="520">
        <f>SUM(AT145:AT149)</f>
        <v>27</v>
      </c>
    </row>
    <row r="25" spans="1:46" s="428" customFormat="1" ht="15" customHeight="1">
      <c r="A25" s="271" t="s">
        <v>35</v>
      </c>
      <c r="B25" s="274">
        <v>4335</v>
      </c>
      <c r="C25" s="517">
        <v>2177</v>
      </c>
      <c r="D25" s="274">
        <v>2158</v>
      </c>
      <c r="E25" s="274">
        <v>3911</v>
      </c>
      <c r="F25" s="519">
        <v>1977</v>
      </c>
      <c r="G25" s="274">
        <v>1934</v>
      </c>
      <c r="H25" s="274">
        <v>3850</v>
      </c>
      <c r="I25" s="519">
        <v>1973</v>
      </c>
      <c r="J25" s="274">
        <v>1877</v>
      </c>
      <c r="K25" s="274">
        <v>4917</v>
      </c>
      <c r="L25" s="519">
        <v>2683</v>
      </c>
      <c r="M25" s="274">
        <v>2234</v>
      </c>
      <c r="N25" s="274">
        <v>17013</v>
      </c>
      <c r="O25" s="275">
        <v>8203</v>
      </c>
      <c r="P25" s="87"/>
      <c r="Q25" s="293" t="s">
        <v>35</v>
      </c>
      <c r="R25" s="274">
        <v>188</v>
      </c>
      <c r="S25" s="519">
        <v>101</v>
      </c>
      <c r="T25" s="274">
        <v>87</v>
      </c>
      <c r="U25" s="274">
        <v>128</v>
      </c>
      <c r="V25" s="519">
        <v>75</v>
      </c>
      <c r="W25" s="274">
        <v>53</v>
      </c>
      <c r="X25" s="274">
        <v>147</v>
      </c>
      <c r="Y25" s="519">
        <v>73</v>
      </c>
      <c r="Z25" s="274">
        <v>74</v>
      </c>
      <c r="AA25" s="274">
        <v>721</v>
      </c>
      <c r="AB25" s="519">
        <v>385</v>
      </c>
      <c r="AC25" s="274">
        <v>336</v>
      </c>
      <c r="AD25" s="274">
        <f t="shared" ref="T25:AE25" si="35">SUM(AD151:AD154)</f>
        <v>1184</v>
      </c>
      <c r="AE25" s="275">
        <f t="shared" si="35"/>
        <v>550</v>
      </c>
      <c r="AF25" s="85"/>
      <c r="AG25" s="293" t="s">
        <v>35</v>
      </c>
      <c r="AH25" s="274">
        <f t="shared" ref="AH25:AP25" si="36">SUM(AH151:AH154)</f>
        <v>170</v>
      </c>
      <c r="AI25" s="274">
        <f t="shared" si="36"/>
        <v>157</v>
      </c>
      <c r="AJ25" s="274">
        <f t="shared" si="36"/>
        <v>107</v>
      </c>
      <c r="AK25" s="274">
        <f t="shared" si="36"/>
        <v>121</v>
      </c>
      <c r="AL25" s="274">
        <f t="shared" si="36"/>
        <v>555</v>
      </c>
      <c r="AM25" s="274">
        <f t="shared" si="36"/>
        <v>323</v>
      </c>
      <c r="AN25" s="274">
        <f t="shared" si="36"/>
        <v>201</v>
      </c>
      <c r="AO25" s="274">
        <f t="shared" si="36"/>
        <v>524</v>
      </c>
      <c r="AP25" s="275">
        <f t="shared" si="36"/>
        <v>110</v>
      </c>
      <c r="AQ25" s="85"/>
      <c r="AR25" s="516" t="s">
        <v>35</v>
      </c>
      <c r="AS25" s="519">
        <f>SUM(AS151:AS154)</f>
        <v>411</v>
      </c>
      <c r="AT25" s="520">
        <f>SUM(AT151:AT154)</f>
        <v>57</v>
      </c>
    </row>
    <row r="26" spans="1:46" s="428" customFormat="1" ht="15" customHeight="1">
      <c r="A26" s="271" t="s">
        <v>36</v>
      </c>
      <c r="B26" s="274">
        <v>4534</v>
      </c>
      <c r="C26" s="517">
        <v>2315</v>
      </c>
      <c r="D26" s="274">
        <v>2219</v>
      </c>
      <c r="E26" s="274">
        <v>4107</v>
      </c>
      <c r="F26" s="519">
        <v>2104</v>
      </c>
      <c r="G26" s="274">
        <v>2003</v>
      </c>
      <c r="H26" s="274">
        <v>3100</v>
      </c>
      <c r="I26" s="519">
        <v>1613</v>
      </c>
      <c r="J26" s="274">
        <v>1487</v>
      </c>
      <c r="K26" s="274">
        <v>4002</v>
      </c>
      <c r="L26" s="519">
        <v>2232</v>
      </c>
      <c r="M26" s="274">
        <v>1770</v>
      </c>
      <c r="N26" s="274">
        <v>15743</v>
      </c>
      <c r="O26" s="275">
        <v>7479</v>
      </c>
      <c r="P26" s="87"/>
      <c r="Q26" s="293" t="s">
        <v>36</v>
      </c>
      <c r="R26" s="274">
        <v>315</v>
      </c>
      <c r="S26" s="519">
        <v>172</v>
      </c>
      <c r="T26" s="274">
        <v>143</v>
      </c>
      <c r="U26" s="274">
        <v>218</v>
      </c>
      <c r="V26" s="519">
        <v>110</v>
      </c>
      <c r="W26" s="274">
        <v>108</v>
      </c>
      <c r="X26" s="274">
        <v>183</v>
      </c>
      <c r="Y26" s="519">
        <v>110</v>
      </c>
      <c r="Z26" s="274">
        <v>73</v>
      </c>
      <c r="AA26" s="274">
        <v>643</v>
      </c>
      <c r="AB26" s="519">
        <v>366</v>
      </c>
      <c r="AC26" s="274">
        <v>277</v>
      </c>
      <c r="AD26" s="274">
        <f t="shared" ref="T26:AE26" si="37">SUM(AD156:AD162)</f>
        <v>1359</v>
      </c>
      <c r="AE26" s="275">
        <f t="shared" si="37"/>
        <v>601</v>
      </c>
      <c r="AF26" s="85"/>
      <c r="AG26" s="293" t="s">
        <v>36</v>
      </c>
      <c r="AH26" s="274">
        <f t="shared" ref="AH26:AP26" si="38">SUM(AH156:AH162)</f>
        <v>99</v>
      </c>
      <c r="AI26" s="274">
        <f t="shared" si="38"/>
        <v>90</v>
      </c>
      <c r="AJ26" s="274">
        <f t="shared" si="38"/>
        <v>77</v>
      </c>
      <c r="AK26" s="274">
        <f t="shared" si="38"/>
        <v>81</v>
      </c>
      <c r="AL26" s="274">
        <f t="shared" si="38"/>
        <v>347</v>
      </c>
      <c r="AM26" s="274">
        <f t="shared" si="38"/>
        <v>314</v>
      </c>
      <c r="AN26" s="274">
        <f t="shared" si="38"/>
        <v>69</v>
      </c>
      <c r="AO26" s="274">
        <f t="shared" si="38"/>
        <v>383</v>
      </c>
      <c r="AP26" s="275">
        <f t="shared" si="38"/>
        <v>70</v>
      </c>
      <c r="AQ26" s="85"/>
      <c r="AR26" s="516" t="s">
        <v>36</v>
      </c>
      <c r="AS26" s="519">
        <f>SUM(AS156:AS162)</f>
        <v>363</v>
      </c>
      <c r="AT26" s="520">
        <f>SUM(AT156:AT162)</f>
        <v>86</v>
      </c>
    </row>
    <row r="27" spans="1:46" s="428" customFormat="1" ht="15" customHeight="1">
      <c r="A27" s="271" t="s">
        <v>37</v>
      </c>
      <c r="B27" s="274">
        <v>10445</v>
      </c>
      <c r="C27" s="517">
        <v>5299</v>
      </c>
      <c r="D27" s="274">
        <v>5146</v>
      </c>
      <c r="E27" s="274">
        <v>8495</v>
      </c>
      <c r="F27" s="519">
        <v>4221</v>
      </c>
      <c r="G27" s="274">
        <v>4274</v>
      </c>
      <c r="H27" s="274">
        <v>7367</v>
      </c>
      <c r="I27" s="519">
        <v>3609</v>
      </c>
      <c r="J27" s="274">
        <v>3758</v>
      </c>
      <c r="K27" s="274">
        <v>7723</v>
      </c>
      <c r="L27" s="519">
        <v>3606</v>
      </c>
      <c r="M27" s="274">
        <v>4117</v>
      </c>
      <c r="N27" s="274">
        <v>34030</v>
      </c>
      <c r="O27" s="275">
        <v>17295</v>
      </c>
      <c r="P27" s="87"/>
      <c r="Q27" s="293" t="s">
        <v>37</v>
      </c>
      <c r="R27" s="274">
        <v>761</v>
      </c>
      <c r="S27" s="519">
        <v>423</v>
      </c>
      <c r="T27" s="274">
        <v>338</v>
      </c>
      <c r="U27" s="274">
        <v>371</v>
      </c>
      <c r="V27" s="519">
        <v>202</v>
      </c>
      <c r="W27" s="274">
        <v>169</v>
      </c>
      <c r="X27" s="274">
        <v>390</v>
      </c>
      <c r="Y27" s="519">
        <v>182</v>
      </c>
      <c r="Z27" s="274">
        <v>208</v>
      </c>
      <c r="AA27" s="274">
        <v>1082</v>
      </c>
      <c r="AB27" s="519">
        <v>489</v>
      </c>
      <c r="AC27" s="274">
        <v>593</v>
      </c>
      <c r="AD27" s="274">
        <f t="shared" ref="T27:AE27" si="39">SUM(AD164:AD170)</f>
        <v>2604</v>
      </c>
      <c r="AE27" s="275">
        <f t="shared" si="39"/>
        <v>1308</v>
      </c>
      <c r="AF27" s="85"/>
      <c r="AG27" s="293" t="s">
        <v>37</v>
      </c>
      <c r="AH27" s="274">
        <f t="shared" ref="AH27:AP27" si="40">SUM(AH164:AH170)</f>
        <v>276</v>
      </c>
      <c r="AI27" s="274">
        <f t="shared" si="40"/>
        <v>249</v>
      </c>
      <c r="AJ27" s="274">
        <f t="shared" si="40"/>
        <v>231</v>
      </c>
      <c r="AK27" s="274">
        <f t="shared" si="40"/>
        <v>236</v>
      </c>
      <c r="AL27" s="274">
        <f t="shared" si="40"/>
        <v>992</v>
      </c>
      <c r="AM27" s="274">
        <f t="shared" si="40"/>
        <v>896</v>
      </c>
      <c r="AN27" s="274">
        <f t="shared" si="40"/>
        <v>78</v>
      </c>
      <c r="AO27" s="274">
        <f t="shared" si="40"/>
        <v>974</v>
      </c>
      <c r="AP27" s="275">
        <f t="shared" si="40"/>
        <v>211</v>
      </c>
      <c r="AQ27" s="85"/>
      <c r="AR27" s="516" t="s">
        <v>37</v>
      </c>
      <c r="AS27" s="519">
        <f>SUM(AS164:AS170)</f>
        <v>1118</v>
      </c>
      <c r="AT27" s="520">
        <f>SUM(AT164:AT170)</f>
        <v>135</v>
      </c>
    </row>
    <row r="28" spans="1:46" s="428" customFormat="1" ht="15" customHeight="1">
      <c r="A28" s="271" t="s">
        <v>38</v>
      </c>
      <c r="B28" s="274">
        <v>1843</v>
      </c>
      <c r="C28" s="517">
        <v>864</v>
      </c>
      <c r="D28" s="274">
        <v>979</v>
      </c>
      <c r="E28" s="274">
        <v>1463</v>
      </c>
      <c r="F28" s="519">
        <v>743</v>
      </c>
      <c r="G28" s="274">
        <v>720</v>
      </c>
      <c r="H28" s="274">
        <v>1188</v>
      </c>
      <c r="I28" s="519">
        <v>620</v>
      </c>
      <c r="J28" s="274">
        <v>568</v>
      </c>
      <c r="K28" s="274">
        <v>1418</v>
      </c>
      <c r="L28" s="519">
        <v>732</v>
      </c>
      <c r="M28" s="274">
        <v>686</v>
      </c>
      <c r="N28" s="274">
        <v>5912</v>
      </c>
      <c r="O28" s="275">
        <v>2953</v>
      </c>
      <c r="P28" s="87"/>
      <c r="Q28" s="293" t="s">
        <v>38</v>
      </c>
      <c r="R28" s="274">
        <v>191</v>
      </c>
      <c r="S28" s="519">
        <v>98</v>
      </c>
      <c r="T28" s="274">
        <v>93</v>
      </c>
      <c r="U28" s="274">
        <v>97</v>
      </c>
      <c r="V28" s="519">
        <v>49</v>
      </c>
      <c r="W28" s="274">
        <v>48</v>
      </c>
      <c r="X28" s="274">
        <v>80</v>
      </c>
      <c r="Y28" s="519">
        <v>41</v>
      </c>
      <c r="Z28" s="274">
        <v>39</v>
      </c>
      <c r="AA28" s="274">
        <v>192</v>
      </c>
      <c r="AB28" s="519">
        <v>93</v>
      </c>
      <c r="AC28" s="274">
        <v>99</v>
      </c>
      <c r="AD28" s="274">
        <f t="shared" ref="T28:AE28" si="41">SUM(AD172:AD177)</f>
        <v>560</v>
      </c>
      <c r="AE28" s="275">
        <f t="shared" si="41"/>
        <v>279</v>
      </c>
      <c r="AF28" s="85"/>
      <c r="AG28" s="293" t="s">
        <v>38</v>
      </c>
      <c r="AH28" s="274">
        <f t="shared" ref="AH28:AP28" si="42">SUM(AH172:AH177)</f>
        <v>43</v>
      </c>
      <c r="AI28" s="274">
        <f t="shared" si="42"/>
        <v>39</v>
      </c>
      <c r="AJ28" s="274">
        <f t="shared" si="42"/>
        <v>37</v>
      </c>
      <c r="AK28" s="274">
        <f t="shared" si="42"/>
        <v>37</v>
      </c>
      <c r="AL28" s="274">
        <f t="shared" si="42"/>
        <v>156</v>
      </c>
      <c r="AM28" s="274">
        <f t="shared" si="42"/>
        <v>150</v>
      </c>
      <c r="AN28" s="274">
        <f t="shared" si="42"/>
        <v>17</v>
      </c>
      <c r="AO28" s="274">
        <f t="shared" si="42"/>
        <v>167</v>
      </c>
      <c r="AP28" s="275">
        <f t="shared" si="42"/>
        <v>33</v>
      </c>
      <c r="AQ28" s="85"/>
      <c r="AR28" s="516" t="s">
        <v>38</v>
      </c>
      <c r="AS28" s="519">
        <f>SUM(AS172:AS177)</f>
        <v>187</v>
      </c>
      <c r="AT28" s="520">
        <f>SUM(AT172:AT177)</f>
        <v>27</v>
      </c>
    </row>
    <row r="29" spans="1:46" s="428" customFormat="1" ht="18" customHeight="1" thickBot="1">
      <c r="A29" s="276" t="s">
        <v>39</v>
      </c>
      <c r="B29" s="277">
        <v>99627</v>
      </c>
      <c r="C29" s="517">
        <v>49036</v>
      </c>
      <c r="D29" s="277">
        <v>50591</v>
      </c>
      <c r="E29" s="277">
        <v>86605</v>
      </c>
      <c r="F29" s="522">
        <v>42388</v>
      </c>
      <c r="G29" s="277">
        <v>44217</v>
      </c>
      <c r="H29" s="277">
        <v>75483</v>
      </c>
      <c r="I29" s="522">
        <v>37101</v>
      </c>
      <c r="J29" s="277">
        <v>38382</v>
      </c>
      <c r="K29" s="277">
        <v>81390</v>
      </c>
      <c r="L29" s="522">
        <v>39792</v>
      </c>
      <c r="M29" s="277">
        <v>41598</v>
      </c>
      <c r="N29" s="277">
        <v>343105</v>
      </c>
      <c r="O29" s="278">
        <v>174788</v>
      </c>
      <c r="P29" s="372"/>
      <c r="Q29" s="276" t="s">
        <v>39</v>
      </c>
      <c r="R29" s="277">
        <v>6994</v>
      </c>
      <c r="S29" s="522">
        <v>3673</v>
      </c>
      <c r="T29" s="277">
        <v>3321</v>
      </c>
      <c r="U29" s="277">
        <v>4187</v>
      </c>
      <c r="V29" s="522">
        <v>2148</v>
      </c>
      <c r="W29" s="277">
        <v>2039</v>
      </c>
      <c r="X29" s="277">
        <v>3891</v>
      </c>
      <c r="Y29" s="522">
        <v>1961</v>
      </c>
      <c r="Z29" s="277">
        <v>1930</v>
      </c>
      <c r="AA29" s="277">
        <v>10199</v>
      </c>
      <c r="AB29" s="522">
        <v>4907</v>
      </c>
      <c r="AC29" s="277">
        <v>5292</v>
      </c>
      <c r="AD29" s="277">
        <f t="shared" ref="R29:AE29" si="43">SUM(AD7:AD28)</f>
        <v>25271</v>
      </c>
      <c r="AE29" s="278">
        <f t="shared" si="43"/>
        <v>12582</v>
      </c>
      <c r="AF29" s="85"/>
      <c r="AG29" s="276" t="s">
        <v>39</v>
      </c>
      <c r="AH29" s="277">
        <f t="shared" ref="AH29:AP29" si="44">SUM(AH7:AH28)</f>
        <v>2335</v>
      </c>
      <c r="AI29" s="277">
        <f t="shared" si="44"/>
        <v>2126</v>
      </c>
      <c r="AJ29" s="277">
        <f t="shared" si="44"/>
        <v>1861</v>
      </c>
      <c r="AK29" s="277">
        <f t="shared" si="44"/>
        <v>1884</v>
      </c>
      <c r="AL29" s="277">
        <f t="shared" si="44"/>
        <v>8206</v>
      </c>
      <c r="AM29" s="277">
        <f t="shared" si="44"/>
        <v>8901</v>
      </c>
      <c r="AN29" s="277">
        <f t="shared" si="44"/>
        <v>1159</v>
      </c>
      <c r="AO29" s="277">
        <f t="shared" si="44"/>
        <v>10060</v>
      </c>
      <c r="AP29" s="278">
        <f t="shared" si="44"/>
        <v>2070</v>
      </c>
      <c r="AQ29" s="85"/>
      <c r="AR29" s="521" t="s">
        <v>39</v>
      </c>
      <c r="AS29" s="522">
        <f>SUM(AS7:AS28)</f>
        <v>12415</v>
      </c>
      <c r="AT29" s="302">
        <f>SUM(AT7:AT28)</f>
        <v>2988</v>
      </c>
    </row>
    <row r="30" spans="1:46" s="428" customFormat="1" ht="23.25" customHeight="1">
      <c r="A30" s="560"/>
      <c r="B30" s="560"/>
      <c r="C30" s="578"/>
      <c r="D30" s="560"/>
      <c r="E30" s="560"/>
      <c r="F30" s="578"/>
      <c r="G30" s="560"/>
      <c r="H30" s="560"/>
      <c r="I30" s="578"/>
      <c r="J30" s="560"/>
      <c r="K30" s="560"/>
      <c r="L30" s="578"/>
      <c r="M30" s="560"/>
      <c r="N30" s="560">
        <f>+N29+'NIVEAU I pv'!O29+'NIVEAU I pv'!R29</f>
        <v>346117</v>
      </c>
      <c r="O30" s="571">
        <f>+O29+'NIVEAU I pv'!Q29+'NIVEAU I pv'!T29</f>
        <v>176381</v>
      </c>
      <c r="P30" s="560"/>
      <c r="Q30" s="560"/>
      <c r="R30" s="560"/>
      <c r="S30" s="578"/>
      <c r="T30" s="560"/>
      <c r="U30" s="560"/>
      <c r="V30" s="578"/>
      <c r="W30" s="560"/>
      <c r="X30" s="560"/>
      <c r="Y30" s="578"/>
      <c r="Z30" s="560"/>
      <c r="AA30" s="560"/>
      <c r="AB30" s="578"/>
      <c r="AC30" s="560"/>
      <c r="AD30" s="560">
        <f>+AD29+'NIVEAU I pv'!AJ29+'NIVEAU I pv'!AM29</f>
        <v>25343</v>
      </c>
      <c r="AE30" s="560"/>
      <c r="AF30" s="85"/>
      <c r="AG30" s="560"/>
      <c r="AH30" s="560"/>
      <c r="AI30" s="560"/>
      <c r="AJ30" s="560"/>
      <c r="AK30" s="560"/>
      <c r="AL30" s="560"/>
      <c r="AM30" s="560"/>
      <c r="AN30" s="560"/>
      <c r="AO30" s="560"/>
      <c r="AP30" s="560"/>
      <c r="AQ30" s="85"/>
      <c r="AR30" s="560"/>
      <c r="AS30" s="560"/>
      <c r="AT30" s="560"/>
    </row>
    <row r="31" spans="1:46" s="428" customFormat="1" ht="15" customHeight="1">
      <c r="A31" s="804" t="s">
        <v>451</v>
      </c>
      <c r="B31" s="804"/>
      <c r="C31" s="804"/>
      <c r="D31" s="804"/>
      <c r="E31" s="804"/>
      <c r="F31" s="804"/>
      <c r="G31" s="804"/>
      <c r="H31" s="804"/>
      <c r="I31" s="804"/>
      <c r="J31" s="804"/>
      <c r="K31" s="804"/>
      <c r="L31" s="804"/>
      <c r="M31" s="804"/>
      <c r="N31" s="804"/>
      <c r="O31" s="804"/>
      <c r="P31" s="373"/>
      <c r="Q31" s="804" t="s">
        <v>456</v>
      </c>
      <c r="R31" s="804"/>
      <c r="S31" s="804"/>
      <c r="T31" s="804"/>
      <c r="U31" s="804"/>
      <c r="V31" s="804"/>
      <c r="W31" s="804"/>
      <c r="X31" s="804"/>
      <c r="Y31" s="804"/>
      <c r="Z31" s="804"/>
      <c r="AA31" s="804"/>
      <c r="AB31" s="804"/>
      <c r="AC31" s="804"/>
      <c r="AD31" s="804"/>
      <c r="AE31" s="804"/>
      <c r="AF31" s="373"/>
      <c r="AG31" s="805" t="s">
        <v>459</v>
      </c>
      <c r="AH31" s="805"/>
      <c r="AI31" s="805"/>
      <c r="AJ31" s="805"/>
      <c r="AK31" s="805"/>
      <c r="AL31" s="805"/>
      <c r="AM31" s="805"/>
      <c r="AN31" s="805"/>
      <c r="AO31" s="805"/>
      <c r="AP31" s="805"/>
      <c r="AQ31" s="374"/>
      <c r="AR31" s="805" t="s">
        <v>462</v>
      </c>
      <c r="AS31" s="805"/>
      <c r="AT31" s="805"/>
    </row>
    <row r="32" spans="1:46" s="428" customFormat="1" ht="15" customHeight="1">
      <c r="A32" s="806" t="s">
        <v>3</v>
      </c>
      <c r="B32" s="806"/>
      <c r="C32" s="806"/>
      <c r="D32" s="806"/>
      <c r="E32" s="806"/>
      <c r="F32" s="806"/>
      <c r="G32" s="806"/>
      <c r="H32" s="806"/>
      <c r="I32" s="806"/>
      <c r="J32" s="806"/>
      <c r="K32" s="806"/>
      <c r="L32" s="806"/>
      <c r="M32" s="806"/>
      <c r="N32" s="806"/>
      <c r="O32" s="806"/>
      <c r="P32" s="371"/>
      <c r="Q32" s="806" t="s">
        <v>3</v>
      </c>
      <c r="R32" s="806"/>
      <c r="S32" s="806"/>
      <c r="T32" s="806"/>
      <c r="U32" s="806"/>
      <c r="V32" s="806"/>
      <c r="W32" s="806"/>
      <c r="X32" s="806"/>
      <c r="Y32" s="806"/>
      <c r="Z32" s="806"/>
      <c r="AA32" s="806"/>
      <c r="AB32" s="806"/>
      <c r="AC32" s="806"/>
      <c r="AD32" s="806"/>
      <c r="AE32" s="806"/>
      <c r="AF32" s="64"/>
      <c r="AG32" s="806" t="s">
        <v>3</v>
      </c>
      <c r="AH32" s="806"/>
      <c r="AI32" s="806"/>
      <c r="AJ32" s="806"/>
      <c r="AK32" s="806"/>
      <c r="AL32" s="806"/>
      <c r="AM32" s="806"/>
      <c r="AN32" s="806"/>
      <c r="AO32" s="806"/>
      <c r="AP32" s="806"/>
      <c r="AQ32" s="64"/>
      <c r="AR32" s="806" t="s">
        <v>3</v>
      </c>
      <c r="AS32" s="806"/>
      <c r="AT32" s="806"/>
    </row>
    <row r="33" spans="1:46" s="428" customFormat="1" ht="3" customHeight="1" thickBot="1">
      <c r="A33" s="429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430"/>
      <c r="S33" s="430"/>
      <c r="T33" s="430"/>
      <c r="U33" s="430"/>
      <c r="V33" s="430"/>
      <c r="W33" s="430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</row>
    <row r="34" spans="1:46" s="428" customFormat="1" ht="15" customHeight="1">
      <c r="A34" s="807" t="s">
        <v>40</v>
      </c>
      <c r="B34" s="809" t="s">
        <v>5</v>
      </c>
      <c r="C34" s="739"/>
      <c r="D34" s="740"/>
      <c r="E34" s="809" t="s">
        <v>6</v>
      </c>
      <c r="F34" s="739"/>
      <c r="G34" s="740"/>
      <c r="H34" s="809" t="s">
        <v>7</v>
      </c>
      <c r="I34" s="739"/>
      <c r="J34" s="740"/>
      <c r="K34" s="809" t="s">
        <v>8</v>
      </c>
      <c r="L34" s="739"/>
      <c r="M34" s="740"/>
      <c r="N34" s="809" t="s">
        <v>9</v>
      </c>
      <c r="O34" s="810"/>
      <c r="P34" s="372"/>
      <c r="Q34" s="807" t="s">
        <v>40</v>
      </c>
      <c r="R34" s="802" t="s">
        <v>5</v>
      </c>
      <c r="S34" s="817"/>
      <c r="T34" s="802"/>
      <c r="U34" s="802" t="s">
        <v>6</v>
      </c>
      <c r="V34" s="817"/>
      <c r="W34" s="802"/>
      <c r="X34" s="809" t="s">
        <v>7</v>
      </c>
      <c r="Y34" s="739"/>
      <c r="Z34" s="740"/>
      <c r="AA34" s="809" t="s">
        <v>8</v>
      </c>
      <c r="AB34" s="739"/>
      <c r="AC34" s="740"/>
      <c r="AD34" s="809" t="s">
        <v>9</v>
      </c>
      <c r="AE34" s="810"/>
      <c r="AF34" s="85"/>
      <c r="AG34" s="807" t="s">
        <v>40</v>
      </c>
      <c r="AH34" s="802" t="s">
        <v>10</v>
      </c>
      <c r="AI34" s="802"/>
      <c r="AJ34" s="802"/>
      <c r="AK34" s="802"/>
      <c r="AL34" s="802"/>
      <c r="AM34" s="784" t="s">
        <v>11</v>
      </c>
      <c r="AN34" s="739"/>
      <c r="AO34" s="740"/>
      <c r="AP34" s="811" t="s">
        <v>12</v>
      </c>
      <c r="AQ34" s="85"/>
      <c r="AR34" s="807" t="s">
        <v>40</v>
      </c>
      <c r="AS34" s="813" t="s">
        <v>337</v>
      </c>
      <c r="AT34" s="814"/>
    </row>
    <row r="35" spans="1:46" s="428" customFormat="1" ht="29.25" customHeight="1">
      <c r="A35" s="815"/>
      <c r="B35" s="119" t="s">
        <v>14</v>
      </c>
      <c r="C35" s="119"/>
      <c r="D35" s="119" t="s">
        <v>15</v>
      </c>
      <c r="E35" s="119" t="s">
        <v>14</v>
      </c>
      <c r="F35" s="119"/>
      <c r="G35" s="119" t="s">
        <v>15</v>
      </c>
      <c r="H35" s="119" t="s">
        <v>14</v>
      </c>
      <c r="I35" s="119"/>
      <c r="J35" s="119" t="s">
        <v>15</v>
      </c>
      <c r="K35" s="119" t="s">
        <v>14</v>
      </c>
      <c r="L35" s="119"/>
      <c r="M35" s="119" t="s">
        <v>15</v>
      </c>
      <c r="N35" s="119" t="s">
        <v>14</v>
      </c>
      <c r="O35" s="270" t="s">
        <v>15</v>
      </c>
      <c r="P35" s="86"/>
      <c r="Q35" s="815"/>
      <c r="R35" s="119" t="s">
        <v>14</v>
      </c>
      <c r="S35" s="119"/>
      <c r="T35" s="119" t="s">
        <v>15</v>
      </c>
      <c r="U35" s="119" t="s">
        <v>14</v>
      </c>
      <c r="V35" s="119"/>
      <c r="W35" s="119" t="s">
        <v>15</v>
      </c>
      <c r="X35" s="119" t="s">
        <v>14</v>
      </c>
      <c r="Y35" s="119"/>
      <c r="Z35" s="119" t="s">
        <v>15</v>
      </c>
      <c r="AA35" s="119" t="s">
        <v>14</v>
      </c>
      <c r="AB35" s="119"/>
      <c r="AC35" s="119" t="s">
        <v>15</v>
      </c>
      <c r="AD35" s="119" t="s">
        <v>14</v>
      </c>
      <c r="AE35" s="270" t="s">
        <v>15</v>
      </c>
      <c r="AF35" s="85"/>
      <c r="AG35" s="815"/>
      <c r="AH35" s="272" t="s">
        <v>5</v>
      </c>
      <c r="AI35" s="272" t="s">
        <v>6</v>
      </c>
      <c r="AJ35" s="272" t="s">
        <v>7</v>
      </c>
      <c r="AK35" s="272" t="s">
        <v>8</v>
      </c>
      <c r="AL35" s="272" t="s">
        <v>9</v>
      </c>
      <c r="AM35" s="34" t="s">
        <v>335</v>
      </c>
      <c r="AN35" s="34" t="s">
        <v>336</v>
      </c>
      <c r="AO35" s="34" t="s">
        <v>9</v>
      </c>
      <c r="AP35" s="816"/>
      <c r="AQ35" s="85"/>
      <c r="AR35" s="815"/>
      <c r="AS35" s="548" t="s">
        <v>324</v>
      </c>
      <c r="AT35" s="549" t="s">
        <v>338</v>
      </c>
    </row>
    <row r="36" spans="1:46" s="428" customFormat="1" ht="15" customHeight="1">
      <c r="A36" s="279" t="s">
        <v>17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1"/>
      <c r="P36" s="86"/>
      <c r="Q36" s="279" t="s">
        <v>17</v>
      </c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1"/>
      <c r="AF36" s="85"/>
      <c r="AG36" s="279" t="s">
        <v>17</v>
      </c>
      <c r="AH36" s="88"/>
      <c r="AI36" s="88"/>
      <c r="AJ36" s="88"/>
      <c r="AK36" s="88"/>
      <c r="AL36" s="88"/>
      <c r="AM36" s="88"/>
      <c r="AN36" s="88"/>
      <c r="AO36" s="88"/>
      <c r="AP36" s="297"/>
      <c r="AQ36" s="85"/>
      <c r="AR36" s="279" t="s">
        <v>17</v>
      </c>
      <c r="AS36" s="523"/>
      <c r="AT36" s="303"/>
    </row>
    <row r="37" spans="1:46" s="428" customFormat="1" ht="15" customHeight="1">
      <c r="A37" s="282" t="s">
        <v>41</v>
      </c>
      <c r="B37" s="120">
        <v>1224</v>
      </c>
      <c r="C37" s="626"/>
      <c r="D37" s="120">
        <v>584</v>
      </c>
      <c r="E37" s="120">
        <v>972</v>
      </c>
      <c r="F37" s="626"/>
      <c r="G37" s="120">
        <v>509</v>
      </c>
      <c r="H37" s="78">
        <v>1090</v>
      </c>
      <c r="I37" s="78"/>
      <c r="J37" s="78">
        <v>549</v>
      </c>
      <c r="K37" s="78">
        <v>1359</v>
      </c>
      <c r="L37" s="78"/>
      <c r="M37" s="78">
        <v>725</v>
      </c>
      <c r="N37" s="78">
        <f>+B37+E37+H37+K37</f>
        <v>4645</v>
      </c>
      <c r="O37" s="283">
        <f>+D37+G37+J37+M37</f>
        <v>2367</v>
      </c>
      <c r="P37" s="89"/>
      <c r="Q37" s="282" t="s">
        <v>41</v>
      </c>
      <c r="R37" s="78">
        <v>37</v>
      </c>
      <c r="S37" s="78"/>
      <c r="T37" s="78">
        <v>13</v>
      </c>
      <c r="U37" s="78">
        <v>44</v>
      </c>
      <c r="V37" s="78"/>
      <c r="W37" s="78">
        <v>20</v>
      </c>
      <c r="X37" s="78">
        <v>58</v>
      </c>
      <c r="Y37" s="78"/>
      <c r="Z37" s="78">
        <v>34</v>
      </c>
      <c r="AA37" s="78">
        <v>239</v>
      </c>
      <c r="AB37" s="78"/>
      <c r="AC37" s="78">
        <v>130</v>
      </c>
      <c r="AD37" s="78">
        <f>+R37+U37+X37+AA37</f>
        <v>378</v>
      </c>
      <c r="AE37" s="283">
        <f>+T37+W37+Z37+AC37</f>
        <v>197</v>
      </c>
      <c r="AF37" s="85"/>
      <c r="AG37" s="282" t="s">
        <v>41</v>
      </c>
      <c r="AH37" s="120">
        <v>33</v>
      </c>
      <c r="AI37" s="120">
        <v>28</v>
      </c>
      <c r="AJ37" s="90">
        <v>28</v>
      </c>
      <c r="AK37" s="90">
        <v>30</v>
      </c>
      <c r="AL37" s="90">
        <f>+AH37+AI37+AJ37+AK37</f>
        <v>119</v>
      </c>
      <c r="AM37" s="90">
        <v>113</v>
      </c>
      <c r="AN37" s="90">
        <v>24</v>
      </c>
      <c r="AO37" s="90">
        <f>+AM37+AN37</f>
        <v>137</v>
      </c>
      <c r="AP37" s="298">
        <v>22</v>
      </c>
      <c r="AQ37" s="85"/>
      <c r="AR37" s="282" t="s">
        <v>41</v>
      </c>
      <c r="AS37" s="78">
        <v>162</v>
      </c>
      <c r="AT37" s="283">
        <v>23</v>
      </c>
    </row>
    <row r="38" spans="1:46" s="428" customFormat="1" ht="15" customHeight="1">
      <c r="A38" s="282" t="s">
        <v>42</v>
      </c>
      <c r="B38" s="120">
        <v>468</v>
      </c>
      <c r="C38" s="626"/>
      <c r="D38" s="120">
        <v>245</v>
      </c>
      <c r="E38" s="120">
        <v>393</v>
      </c>
      <c r="F38" s="626"/>
      <c r="G38" s="120">
        <v>191</v>
      </c>
      <c r="H38" s="78">
        <v>657</v>
      </c>
      <c r="I38" s="78"/>
      <c r="J38" s="78">
        <v>319</v>
      </c>
      <c r="K38" s="78">
        <v>1038</v>
      </c>
      <c r="L38" s="78"/>
      <c r="M38" s="78">
        <v>528</v>
      </c>
      <c r="N38" s="78">
        <f>+B38+E38+H38+K38</f>
        <v>2556</v>
      </c>
      <c r="O38" s="283">
        <f>+D38+G38+J38+M38</f>
        <v>1283</v>
      </c>
      <c r="P38" s="89"/>
      <c r="Q38" s="282" t="s">
        <v>42</v>
      </c>
      <c r="R38" s="78">
        <v>52</v>
      </c>
      <c r="S38" s="78"/>
      <c r="T38" s="78">
        <v>20</v>
      </c>
      <c r="U38" s="78">
        <v>11</v>
      </c>
      <c r="V38" s="78"/>
      <c r="W38" s="78">
        <v>5</v>
      </c>
      <c r="X38" s="78">
        <v>17</v>
      </c>
      <c r="Y38" s="78"/>
      <c r="Z38" s="78">
        <v>11</v>
      </c>
      <c r="AA38" s="78">
        <v>130</v>
      </c>
      <c r="AB38" s="78"/>
      <c r="AC38" s="78">
        <v>68</v>
      </c>
      <c r="AD38" s="78">
        <f t="shared" ref="AD38:AD67" si="45">+R38+U38+X38+AA38</f>
        <v>210</v>
      </c>
      <c r="AE38" s="283">
        <f t="shared" ref="AE38:AE67" si="46">+T38+W38+Z38+AC38</f>
        <v>104</v>
      </c>
      <c r="AF38" s="85"/>
      <c r="AG38" s="282" t="s">
        <v>42</v>
      </c>
      <c r="AH38" s="120">
        <v>22</v>
      </c>
      <c r="AI38" s="120">
        <v>22</v>
      </c>
      <c r="AJ38" s="78">
        <v>25</v>
      </c>
      <c r="AK38" s="78">
        <v>28</v>
      </c>
      <c r="AL38" s="90">
        <f t="shared" ref="AL38:AL66" si="47">+AH38+AI38+AJ38+AK38</f>
        <v>97</v>
      </c>
      <c r="AM38" s="78">
        <v>83</v>
      </c>
      <c r="AN38" s="78">
        <v>15</v>
      </c>
      <c r="AO38" s="90">
        <f t="shared" ref="AO38:AO67" si="48">+AM38+AN38</f>
        <v>98</v>
      </c>
      <c r="AP38" s="283">
        <v>27</v>
      </c>
      <c r="AQ38" s="85"/>
      <c r="AR38" s="282" t="s">
        <v>42</v>
      </c>
      <c r="AS38" s="78">
        <f>155</f>
        <v>155</v>
      </c>
      <c r="AT38" s="283">
        <v>18</v>
      </c>
    </row>
    <row r="39" spans="1:46" s="428" customFormat="1" ht="15" customHeight="1">
      <c r="A39" s="282" t="s">
        <v>43</v>
      </c>
      <c r="B39" s="120">
        <v>179</v>
      </c>
      <c r="C39" s="626"/>
      <c r="D39" s="120">
        <v>78</v>
      </c>
      <c r="E39" s="120">
        <v>157</v>
      </c>
      <c r="F39" s="626"/>
      <c r="G39" s="120">
        <v>67</v>
      </c>
      <c r="H39" s="78">
        <v>152</v>
      </c>
      <c r="I39" s="78"/>
      <c r="J39" s="78">
        <v>77</v>
      </c>
      <c r="K39" s="78">
        <v>142</v>
      </c>
      <c r="L39" s="78"/>
      <c r="M39" s="78">
        <v>55</v>
      </c>
      <c r="N39" s="78">
        <f>+B39+E39+H39+K39</f>
        <v>630</v>
      </c>
      <c r="O39" s="283">
        <f>+D39+G39+J39+M39</f>
        <v>277</v>
      </c>
      <c r="P39" s="89"/>
      <c r="Q39" s="282" t="s">
        <v>43</v>
      </c>
      <c r="R39" s="78">
        <v>16</v>
      </c>
      <c r="S39" s="78"/>
      <c r="T39" s="78">
        <v>7</v>
      </c>
      <c r="U39" s="78">
        <v>8</v>
      </c>
      <c r="V39" s="78"/>
      <c r="W39" s="78">
        <v>3</v>
      </c>
      <c r="X39" s="78">
        <v>7</v>
      </c>
      <c r="Y39" s="78"/>
      <c r="Z39" s="78">
        <v>1</v>
      </c>
      <c r="AA39" s="78">
        <v>59</v>
      </c>
      <c r="AB39" s="78"/>
      <c r="AC39" s="78">
        <v>22</v>
      </c>
      <c r="AD39" s="78">
        <f t="shared" si="45"/>
        <v>90</v>
      </c>
      <c r="AE39" s="283">
        <f t="shared" si="46"/>
        <v>33</v>
      </c>
      <c r="AF39" s="85"/>
      <c r="AG39" s="282" t="s">
        <v>43</v>
      </c>
      <c r="AH39" s="120">
        <v>3</v>
      </c>
      <c r="AI39" s="120">
        <v>4</v>
      </c>
      <c r="AJ39" s="78">
        <v>3</v>
      </c>
      <c r="AK39" s="78">
        <v>2</v>
      </c>
      <c r="AL39" s="90">
        <f t="shared" si="47"/>
        <v>12</v>
      </c>
      <c r="AM39" s="78">
        <v>12</v>
      </c>
      <c r="AN39" s="78">
        <v>0</v>
      </c>
      <c r="AO39" s="90">
        <f t="shared" si="48"/>
        <v>12</v>
      </c>
      <c r="AP39" s="283">
        <v>2</v>
      </c>
      <c r="AQ39" s="85"/>
      <c r="AR39" s="282" t="s">
        <v>43</v>
      </c>
      <c r="AS39" s="78">
        <v>10</v>
      </c>
      <c r="AT39" s="283">
        <v>1</v>
      </c>
    </row>
    <row r="40" spans="1:46" s="428" customFormat="1" ht="15" customHeight="1">
      <c r="A40" s="282" t="s">
        <v>44</v>
      </c>
      <c r="B40" s="120">
        <v>74</v>
      </c>
      <c r="C40" s="626"/>
      <c r="D40" s="120">
        <v>30</v>
      </c>
      <c r="E40" s="120">
        <v>84</v>
      </c>
      <c r="F40" s="626"/>
      <c r="G40" s="120">
        <v>51</v>
      </c>
      <c r="H40" s="78">
        <v>58</v>
      </c>
      <c r="I40" s="78"/>
      <c r="J40" s="78">
        <v>39</v>
      </c>
      <c r="K40" s="78">
        <v>148</v>
      </c>
      <c r="L40" s="78"/>
      <c r="M40" s="78">
        <v>61</v>
      </c>
      <c r="N40" s="78">
        <f>+B40+E40+H40+K40</f>
        <v>364</v>
      </c>
      <c r="O40" s="283">
        <f>+D40+G40+J40+M40</f>
        <v>181</v>
      </c>
      <c r="P40" s="89"/>
      <c r="Q40" s="282" t="s">
        <v>44</v>
      </c>
      <c r="R40" s="78">
        <v>4</v>
      </c>
      <c r="S40" s="78"/>
      <c r="T40" s="78">
        <v>0</v>
      </c>
      <c r="U40" s="78">
        <v>7</v>
      </c>
      <c r="V40" s="78"/>
      <c r="W40" s="78">
        <v>2</v>
      </c>
      <c r="X40" s="78">
        <v>2</v>
      </c>
      <c r="Y40" s="78"/>
      <c r="Z40" s="78">
        <v>2</v>
      </c>
      <c r="AA40" s="78">
        <v>25</v>
      </c>
      <c r="AB40" s="78"/>
      <c r="AC40" s="78">
        <v>11</v>
      </c>
      <c r="AD40" s="78">
        <f t="shared" si="45"/>
        <v>38</v>
      </c>
      <c r="AE40" s="283">
        <f t="shared" si="46"/>
        <v>15</v>
      </c>
      <c r="AF40" s="85"/>
      <c r="AG40" s="282" t="s">
        <v>44</v>
      </c>
      <c r="AH40" s="120">
        <v>2</v>
      </c>
      <c r="AI40" s="120">
        <v>2</v>
      </c>
      <c r="AJ40" s="78">
        <v>2</v>
      </c>
      <c r="AK40" s="78">
        <v>4</v>
      </c>
      <c r="AL40" s="90">
        <f t="shared" si="47"/>
        <v>10</v>
      </c>
      <c r="AM40" s="78">
        <v>4</v>
      </c>
      <c r="AN40" s="78">
        <v>5</v>
      </c>
      <c r="AO40" s="90">
        <f t="shared" si="48"/>
        <v>9</v>
      </c>
      <c r="AP40" s="283">
        <v>2</v>
      </c>
      <c r="AQ40" s="85"/>
      <c r="AR40" s="282" t="s">
        <v>44</v>
      </c>
      <c r="AS40" s="78">
        <v>9</v>
      </c>
      <c r="AT40" s="283">
        <v>0</v>
      </c>
    </row>
    <row r="41" spans="1:46" s="428" customFormat="1" ht="15" customHeight="1">
      <c r="A41" s="282" t="s">
        <v>45</v>
      </c>
      <c r="B41" s="120">
        <v>807</v>
      </c>
      <c r="C41" s="626"/>
      <c r="D41" s="120">
        <v>428</v>
      </c>
      <c r="E41" s="120">
        <v>733</v>
      </c>
      <c r="F41" s="626"/>
      <c r="G41" s="120">
        <v>399</v>
      </c>
      <c r="H41" s="78">
        <v>748</v>
      </c>
      <c r="I41" s="78"/>
      <c r="J41" s="78">
        <v>368</v>
      </c>
      <c r="K41" s="78">
        <v>838</v>
      </c>
      <c r="L41" s="78"/>
      <c r="M41" s="78">
        <v>477</v>
      </c>
      <c r="N41" s="78">
        <f>+B41+E41+H41+K41</f>
        <v>3126</v>
      </c>
      <c r="O41" s="283">
        <f>+D41+G41+J41+M41</f>
        <v>1672</v>
      </c>
      <c r="P41" s="89"/>
      <c r="Q41" s="282" t="s">
        <v>45</v>
      </c>
      <c r="R41" s="78">
        <v>73</v>
      </c>
      <c r="S41" s="78"/>
      <c r="T41" s="78">
        <v>28</v>
      </c>
      <c r="U41" s="78">
        <v>38</v>
      </c>
      <c r="V41" s="78"/>
      <c r="W41" s="78">
        <v>20</v>
      </c>
      <c r="X41" s="78">
        <v>37</v>
      </c>
      <c r="Y41" s="78"/>
      <c r="Z41" s="78">
        <v>18</v>
      </c>
      <c r="AA41" s="78">
        <v>127</v>
      </c>
      <c r="AB41" s="78"/>
      <c r="AC41" s="78">
        <v>76</v>
      </c>
      <c r="AD41" s="78">
        <f t="shared" si="45"/>
        <v>275</v>
      </c>
      <c r="AE41" s="283">
        <f t="shared" si="46"/>
        <v>142</v>
      </c>
      <c r="AF41" s="85"/>
      <c r="AG41" s="282" t="s">
        <v>45</v>
      </c>
      <c r="AH41" s="120">
        <v>29</v>
      </c>
      <c r="AI41" s="120">
        <v>32</v>
      </c>
      <c r="AJ41" s="78">
        <v>25</v>
      </c>
      <c r="AK41" s="78">
        <v>22</v>
      </c>
      <c r="AL41" s="90">
        <f t="shared" si="47"/>
        <v>108</v>
      </c>
      <c r="AM41" s="78">
        <v>90</v>
      </c>
      <c r="AN41" s="78">
        <v>7</v>
      </c>
      <c r="AO41" s="90">
        <f t="shared" si="48"/>
        <v>97</v>
      </c>
      <c r="AP41" s="283">
        <v>22</v>
      </c>
      <c r="AQ41" s="85"/>
      <c r="AR41" s="282" t="s">
        <v>45</v>
      </c>
      <c r="AS41" s="78">
        <v>99</v>
      </c>
      <c r="AT41" s="283">
        <v>10</v>
      </c>
    </row>
    <row r="42" spans="1:46" s="428" customFormat="1" ht="15" customHeight="1">
      <c r="A42" s="284" t="s">
        <v>18</v>
      </c>
      <c r="B42" s="120"/>
      <c r="C42" s="626"/>
      <c r="D42" s="120"/>
      <c r="E42" s="120"/>
      <c r="F42" s="626"/>
      <c r="G42" s="120"/>
      <c r="H42" s="78"/>
      <c r="I42" s="78"/>
      <c r="J42" s="78"/>
      <c r="K42" s="78"/>
      <c r="L42" s="78"/>
      <c r="M42" s="78"/>
      <c r="N42" s="78"/>
      <c r="O42" s="283"/>
      <c r="P42" s="89"/>
      <c r="Q42" s="284" t="s">
        <v>18</v>
      </c>
      <c r="R42" s="56"/>
      <c r="S42" s="56"/>
      <c r="T42" s="56"/>
      <c r="U42" s="56"/>
      <c r="V42" s="56"/>
      <c r="W42" s="56"/>
      <c r="X42" s="78"/>
      <c r="Y42" s="78"/>
      <c r="Z42" s="78"/>
      <c r="AA42" s="78"/>
      <c r="AB42" s="78"/>
      <c r="AC42" s="78"/>
      <c r="AD42" s="78">
        <f t="shared" si="45"/>
        <v>0</v>
      </c>
      <c r="AE42" s="283">
        <f t="shared" si="46"/>
        <v>0</v>
      </c>
      <c r="AF42" s="85"/>
      <c r="AG42" s="284" t="s">
        <v>18</v>
      </c>
      <c r="AH42" s="120"/>
      <c r="AI42" s="120"/>
      <c r="AJ42" s="78"/>
      <c r="AK42" s="78"/>
      <c r="AL42" s="90"/>
      <c r="AM42" s="78"/>
      <c r="AN42" s="78"/>
      <c r="AO42" s="78"/>
      <c r="AP42" s="283"/>
      <c r="AQ42" s="85"/>
      <c r="AR42" s="284" t="s">
        <v>18</v>
      </c>
      <c r="AS42" s="78"/>
      <c r="AT42" s="283"/>
    </row>
    <row r="43" spans="1:46" s="428" customFormat="1" ht="15" customHeight="1">
      <c r="A43" s="282" t="s">
        <v>46</v>
      </c>
      <c r="B43" s="120">
        <v>253</v>
      </c>
      <c r="C43" s="626"/>
      <c r="D43" s="120">
        <v>119</v>
      </c>
      <c r="E43" s="120">
        <v>216</v>
      </c>
      <c r="F43" s="626"/>
      <c r="G43" s="120">
        <v>97</v>
      </c>
      <c r="H43" s="78">
        <v>171</v>
      </c>
      <c r="I43" s="78"/>
      <c r="J43" s="78">
        <v>75</v>
      </c>
      <c r="K43" s="78">
        <v>215</v>
      </c>
      <c r="L43" s="78"/>
      <c r="M43" s="78">
        <v>112</v>
      </c>
      <c r="N43" s="78">
        <f>+B43+E43+H43+K43</f>
        <v>855</v>
      </c>
      <c r="O43" s="283">
        <f>+D43+G43+J43+M43</f>
        <v>403</v>
      </c>
      <c r="P43" s="89"/>
      <c r="Q43" s="282" t="s">
        <v>46</v>
      </c>
      <c r="R43" s="78">
        <v>37</v>
      </c>
      <c r="S43" s="78"/>
      <c r="T43" s="78">
        <v>18</v>
      </c>
      <c r="U43" s="78">
        <v>17</v>
      </c>
      <c r="V43" s="78"/>
      <c r="W43" s="78">
        <v>12</v>
      </c>
      <c r="X43" s="78">
        <v>12</v>
      </c>
      <c r="Y43" s="78"/>
      <c r="Z43" s="78">
        <v>7</v>
      </c>
      <c r="AA43" s="78">
        <v>42</v>
      </c>
      <c r="AB43" s="78"/>
      <c r="AC43" s="78">
        <v>22</v>
      </c>
      <c r="AD43" s="78">
        <f t="shared" si="45"/>
        <v>108</v>
      </c>
      <c r="AE43" s="283">
        <f t="shared" si="46"/>
        <v>59</v>
      </c>
      <c r="AF43" s="85"/>
      <c r="AG43" s="282" t="s">
        <v>46</v>
      </c>
      <c r="AH43" s="120">
        <v>9</v>
      </c>
      <c r="AI43" s="120">
        <v>9</v>
      </c>
      <c r="AJ43" s="78">
        <v>6</v>
      </c>
      <c r="AK43" s="78">
        <v>6</v>
      </c>
      <c r="AL43" s="90">
        <f t="shared" si="47"/>
        <v>30</v>
      </c>
      <c r="AM43" s="78">
        <v>32</v>
      </c>
      <c r="AN43" s="78">
        <v>8</v>
      </c>
      <c r="AO43" s="90">
        <f t="shared" si="48"/>
        <v>40</v>
      </c>
      <c r="AP43" s="283">
        <v>7</v>
      </c>
      <c r="AQ43" s="85"/>
      <c r="AR43" s="282" t="s">
        <v>46</v>
      </c>
      <c r="AS43" s="78">
        <v>46</v>
      </c>
      <c r="AT43" s="283">
        <v>2</v>
      </c>
    </row>
    <row r="44" spans="1:46" s="428" customFormat="1" ht="15" customHeight="1">
      <c r="A44" s="282" t="s">
        <v>47</v>
      </c>
      <c r="B44" s="120">
        <v>652</v>
      </c>
      <c r="C44" s="626"/>
      <c r="D44" s="120">
        <v>357</v>
      </c>
      <c r="E44" s="120">
        <v>670</v>
      </c>
      <c r="F44" s="626"/>
      <c r="G44" s="120">
        <v>357</v>
      </c>
      <c r="H44" s="78">
        <v>662</v>
      </c>
      <c r="I44" s="78"/>
      <c r="J44" s="78">
        <v>337</v>
      </c>
      <c r="K44" s="78">
        <v>973</v>
      </c>
      <c r="L44" s="78"/>
      <c r="M44" s="78">
        <v>482</v>
      </c>
      <c r="N44" s="78">
        <f>+B44+E44+H44+K44</f>
        <v>2957</v>
      </c>
      <c r="O44" s="283">
        <f>+D44+G44+J44+M44</f>
        <v>1533</v>
      </c>
      <c r="P44" s="89"/>
      <c r="Q44" s="282" t="s">
        <v>47</v>
      </c>
      <c r="R44" s="78">
        <v>55</v>
      </c>
      <c r="S44" s="78"/>
      <c r="T44" s="78">
        <v>25</v>
      </c>
      <c r="U44" s="78">
        <v>48</v>
      </c>
      <c r="V44" s="78"/>
      <c r="W44" s="78">
        <v>24</v>
      </c>
      <c r="X44" s="78">
        <v>35</v>
      </c>
      <c r="Y44" s="78"/>
      <c r="Z44" s="78">
        <v>20</v>
      </c>
      <c r="AA44" s="78">
        <v>118</v>
      </c>
      <c r="AB44" s="78"/>
      <c r="AC44" s="78">
        <v>69</v>
      </c>
      <c r="AD44" s="78">
        <f t="shared" si="45"/>
        <v>256</v>
      </c>
      <c r="AE44" s="283">
        <f t="shared" si="46"/>
        <v>138</v>
      </c>
      <c r="AF44" s="85"/>
      <c r="AG44" s="282" t="s">
        <v>47</v>
      </c>
      <c r="AH44" s="120">
        <v>18</v>
      </c>
      <c r="AI44" s="120">
        <v>19</v>
      </c>
      <c r="AJ44" s="78">
        <v>18</v>
      </c>
      <c r="AK44" s="78">
        <v>23</v>
      </c>
      <c r="AL44" s="90">
        <f t="shared" si="47"/>
        <v>78</v>
      </c>
      <c r="AM44" s="78">
        <v>84</v>
      </c>
      <c r="AN44" s="78">
        <v>5</v>
      </c>
      <c r="AO44" s="90">
        <f t="shared" si="48"/>
        <v>89</v>
      </c>
      <c r="AP44" s="283">
        <v>16</v>
      </c>
      <c r="AQ44" s="85"/>
      <c r="AR44" s="282" t="s">
        <v>47</v>
      </c>
      <c r="AS44" s="78">
        <v>99</v>
      </c>
      <c r="AT44" s="283">
        <v>8</v>
      </c>
    </row>
    <row r="45" spans="1:46" s="428" customFormat="1" ht="15" customHeight="1">
      <c r="A45" s="282" t="s">
        <v>48</v>
      </c>
      <c r="B45" s="120">
        <v>616</v>
      </c>
      <c r="C45" s="626"/>
      <c r="D45" s="120">
        <v>319</v>
      </c>
      <c r="E45" s="120">
        <v>536</v>
      </c>
      <c r="F45" s="626"/>
      <c r="G45" s="120">
        <v>272</v>
      </c>
      <c r="H45" s="78">
        <v>556</v>
      </c>
      <c r="I45" s="78"/>
      <c r="J45" s="78">
        <v>274</v>
      </c>
      <c r="K45" s="78">
        <v>1020</v>
      </c>
      <c r="L45" s="78"/>
      <c r="M45" s="78">
        <v>498</v>
      </c>
      <c r="N45" s="78">
        <f>+B45+E45+H45+K45</f>
        <v>2728</v>
      </c>
      <c r="O45" s="283">
        <f>+D45+G45+J45+M45</f>
        <v>1363</v>
      </c>
      <c r="P45" s="89"/>
      <c r="Q45" s="282" t="s">
        <v>48</v>
      </c>
      <c r="R45" s="78">
        <v>37</v>
      </c>
      <c r="S45" s="78"/>
      <c r="T45" s="78">
        <v>23</v>
      </c>
      <c r="U45" s="78">
        <v>25</v>
      </c>
      <c r="V45" s="78"/>
      <c r="W45" s="78">
        <v>10</v>
      </c>
      <c r="X45" s="78">
        <v>44</v>
      </c>
      <c r="Y45" s="78"/>
      <c r="Z45" s="78">
        <v>22</v>
      </c>
      <c r="AA45" s="78">
        <v>311</v>
      </c>
      <c r="AB45" s="78"/>
      <c r="AC45" s="78">
        <v>159</v>
      </c>
      <c r="AD45" s="78">
        <f t="shared" si="45"/>
        <v>417</v>
      </c>
      <c r="AE45" s="283">
        <f t="shared" si="46"/>
        <v>214</v>
      </c>
      <c r="AF45" s="85"/>
      <c r="AG45" s="282" t="s">
        <v>48</v>
      </c>
      <c r="AH45" s="120">
        <v>21</v>
      </c>
      <c r="AI45" s="120">
        <v>18</v>
      </c>
      <c r="AJ45" s="78">
        <v>20</v>
      </c>
      <c r="AK45" s="78">
        <v>25</v>
      </c>
      <c r="AL45" s="90">
        <f t="shared" si="47"/>
        <v>84</v>
      </c>
      <c r="AM45" s="78">
        <v>94</v>
      </c>
      <c r="AN45" s="78">
        <v>25</v>
      </c>
      <c r="AO45" s="90">
        <f t="shared" si="48"/>
        <v>119</v>
      </c>
      <c r="AP45" s="283">
        <v>18</v>
      </c>
      <c r="AQ45" s="85"/>
      <c r="AR45" s="282" t="s">
        <v>48</v>
      </c>
      <c r="AS45" s="78">
        <v>114</v>
      </c>
      <c r="AT45" s="283">
        <v>23</v>
      </c>
    </row>
    <row r="46" spans="1:46" s="428" customFormat="1" ht="15" customHeight="1">
      <c r="A46" s="282" t="s">
        <v>49</v>
      </c>
      <c r="B46" s="120">
        <v>84</v>
      </c>
      <c r="C46" s="626"/>
      <c r="D46" s="120">
        <v>45</v>
      </c>
      <c r="E46" s="120">
        <v>93</v>
      </c>
      <c r="F46" s="626"/>
      <c r="G46" s="120">
        <v>54</v>
      </c>
      <c r="H46" s="78">
        <v>64</v>
      </c>
      <c r="I46" s="78"/>
      <c r="J46" s="78">
        <v>33</v>
      </c>
      <c r="K46" s="78">
        <v>48</v>
      </c>
      <c r="L46" s="78"/>
      <c r="M46" s="78">
        <v>17</v>
      </c>
      <c r="N46" s="78">
        <f>+B46+E46+H46+K46</f>
        <v>289</v>
      </c>
      <c r="O46" s="283">
        <f>+D46+G46+J46+M46</f>
        <v>149</v>
      </c>
      <c r="P46" s="89"/>
      <c r="Q46" s="282" t="s">
        <v>49</v>
      </c>
      <c r="R46" s="78">
        <v>16</v>
      </c>
      <c r="S46" s="78"/>
      <c r="T46" s="78">
        <v>7</v>
      </c>
      <c r="U46" s="78">
        <v>3</v>
      </c>
      <c r="V46" s="78"/>
      <c r="W46" s="78">
        <v>3</v>
      </c>
      <c r="X46" s="78">
        <v>7</v>
      </c>
      <c r="Y46" s="78"/>
      <c r="Z46" s="78">
        <v>2</v>
      </c>
      <c r="AA46" s="78">
        <v>4</v>
      </c>
      <c r="AB46" s="78"/>
      <c r="AC46" s="78">
        <v>1</v>
      </c>
      <c r="AD46" s="78">
        <f t="shared" si="45"/>
        <v>30</v>
      </c>
      <c r="AE46" s="283">
        <f t="shared" si="46"/>
        <v>13</v>
      </c>
      <c r="AF46" s="85"/>
      <c r="AG46" s="282" t="s">
        <v>49</v>
      </c>
      <c r="AH46" s="120">
        <v>4</v>
      </c>
      <c r="AI46" s="120">
        <v>3</v>
      </c>
      <c r="AJ46" s="78">
        <v>2</v>
      </c>
      <c r="AK46" s="78">
        <v>3</v>
      </c>
      <c r="AL46" s="90">
        <f t="shared" si="47"/>
        <v>12</v>
      </c>
      <c r="AM46" s="78">
        <v>10</v>
      </c>
      <c r="AN46" s="78">
        <v>5</v>
      </c>
      <c r="AO46" s="90">
        <f t="shared" si="48"/>
        <v>15</v>
      </c>
      <c r="AP46" s="283">
        <v>4</v>
      </c>
      <c r="AQ46" s="85"/>
      <c r="AR46" s="282" t="s">
        <v>49</v>
      </c>
      <c r="AS46" s="78">
        <v>17</v>
      </c>
      <c r="AT46" s="283">
        <v>1</v>
      </c>
    </row>
    <row r="47" spans="1:46" s="428" customFormat="1" ht="15" customHeight="1">
      <c r="A47" s="284" t="s">
        <v>19</v>
      </c>
      <c r="B47" s="120"/>
      <c r="C47" s="626"/>
      <c r="D47" s="120"/>
      <c r="E47" s="120"/>
      <c r="F47" s="626"/>
      <c r="G47" s="120"/>
      <c r="H47" s="78"/>
      <c r="I47" s="78"/>
      <c r="J47" s="78"/>
      <c r="K47" s="78"/>
      <c r="L47" s="78"/>
      <c r="M47" s="78"/>
      <c r="N47" s="78"/>
      <c r="O47" s="283"/>
      <c r="P47" s="89"/>
      <c r="Q47" s="284" t="s">
        <v>19</v>
      </c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>
        <f t="shared" si="45"/>
        <v>0</v>
      </c>
      <c r="AE47" s="283">
        <f t="shared" si="46"/>
        <v>0</v>
      </c>
      <c r="AF47" s="85"/>
      <c r="AG47" s="284" t="s">
        <v>19</v>
      </c>
      <c r="AH47" s="120"/>
      <c r="AI47" s="120"/>
      <c r="AJ47" s="78"/>
      <c r="AK47" s="78"/>
      <c r="AL47" s="90"/>
      <c r="AM47" s="78"/>
      <c r="AN47" s="78"/>
      <c r="AO47" s="78"/>
      <c r="AP47" s="283"/>
      <c r="AQ47" s="85"/>
      <c r="AR47" s="284" t="s">
        <v>19</v>
      </c>
      <c r="AS47" s="78"/>
      <c r="AT47" s="283"/>
    </row>
    <row r="48" spans="1:46" s="428" customFormat="1" ht="15" customHeight="1">
      <c r="A48" s="282" t="s">
        <v>50</v>
      </c>
      <c r="B48" s="120">
        <v>4797</v>
      </c>
      <c r="C48" s="626"/>
      <c r="D48" s="120">
        <v>2447</v>
      </c>
      <c r="E48" s="120">
        <v>3887</v>
      </c>
      <c r="F48" s="626"/>
      <c r="G48" s="120">
        <v>1989</v>
      </c>
      <c r="H48" s="78">
        <v>3264</v>
      </c>
      <c r="I48" s="78"/>
      <c r="J48" s="78">
        <v>1651</v>
      </c>
      <c r="K48" s="78">
        <v>3401</v>
      </c>
      <c r="L48" s="78"/>
      <c r="M48" s="78">
        <v>1748</v>
      </c>
      <c r="N48" s="78">
        <f t="shared" ref="N48:N55" si="49">+B48+E48+H48+K48</f>
        <v>15349</v>
      </c>
      <c r="O48" s="283">
        <f t="shared" ref="O48:O55" si="50">+D48+G48+J48+M48</f>
        <v>7835</v>
      </c>
      <c r="P48" s="89"/>
      <c r="Q48" s="282" t="s">
        <v>50</v>
      </c>
      <c r="R48" s="78">
        <v>165</v>
      </c>
      <c r="S48" s="78"/>
      <c r="T48" s="78">
        <v>75</v>
      </c>
      <c r="U48" s="78">
        <v>104</v>
      </c>
      <c r="V48" s="78"/>
      <c r="W48" s="78">
        <v>48</v>
      </c>
      <c r="X48" s="78">
        <v>104</v>
      </c>
      <c r="Y48" s="78"/>
      <c r="Z48" s="78">
        <v>56</v>
      </c>
      <c r="AA48" s="78">
        <v>375</v>
      </c>
      <c r="AB48" s="78"/>
      <c r="AC48" s="78">
        <v>181</v>
      </c>
      <c r="AD48" s="78">
        <f t="shared" si="45"/>
        <v>748</v>
      </c>
      <c r="AE48" s="283">
        <f t="shared" si="46"/>
        <v>360</v>
      </c>
      <c r="AF48" s="85"/>
      <c r="AG48" s="282" t="s">
        <v>50</v>
      </c>
      <c r="AH48" s="120">
        <v>153</v>
      </c>
      <c r="AI48" s="120">
        <v>134</v>
      </c>
      <c r="AJ48" s="78">
        <v>119</v>
      </c>
      <c r="AK48" s="78">
        <v>115</v>
      </c>
      <c r="AL48" s="90">
        <f t="shared" si="47"/>
        <v>521</v>
      </c>
      <c r="AM48" s="78">
        <v>534</v>
      </c>
      <c r="AN48" s="78">
        <v>13</v>
      </c>
      <c r="AO48" s="90">
        <f t="shared" si="48"/>
        <v>547</v>
      </c>
      <c r="AP48" s="283">
        <v>138</v>
      </c>
      <c r="AQ48" s="85"/>
      <c r="AR48" s="282" t="s">
        <v>50</v>
      </c>
      <c r="AS48" s="78">
        <v>581</v>
      </c>
      <c r="AT48" s="283">
        <v>138</v>
      </c>
    </row>
    <row r="49" spans="1:46" s="428" customFormat="1" ht="15" customHeight="1">
      <c r="A49" s="282" t="s">
        <v>51</v>
      </c>
      <c r="B49" s="120">
        <v>1379</v>
      </c>
      <c r="C49" s="626"/>
      <c r="D49" s="120">
        <v>708</v>
      </c>
      <c r="E49" s="120">
        <v>1130</v>
      </c>
      <c r="F49" s="626"/>
      <c r="G49" s="120">
        <v>604</v>
      </c>
      <c r="H49" s="78">
        <v>855</v>
      </c>
      <c r="I49" s="78"/>
      <c r="J49" s="78">
        <v>472</v>
      </c>
      <c r="K49" s="78">
        <v>872</v>
      </c>
      <c r="L49" s="78"/>
      <c r="M49" s="78">
        <v>502</v>
      </c>
      <c r="N49" s="78">
        <f t="shared" si="49"/>
        <v>4236</v>
      </c>
      <c r="O49" s="283">
        <f t="shared" si="50"/>
        <v>2286</v>
      </c>
      <c r="P49" s="89"/>
      <c r="Q49" s="282" t="s">
        <v>51</v>
      </c>
      <c r="R49" s="78">
        <v>72</v>
      </c>
      <c r="S49" s="78"/>
      <c r="T49" s="78">
        <v>35</v>
      </c>
      <c r="U49" s="78">
        <v>47</v>
      </c>
      <c r="V49" s="78"/>
      <c r="W49" s="78">
        <v>27</v>
      </c>
      <c r="X49" s="78">
        <v>47</v>
      </c>
      <c r="Y49" s="78"/>
      <c r="Z49" s="78">
        <v>26</v>
      </c>
      <c r="AA49" s="78">
        <v>144</v>
      </c>
      <c r="AB49" s="78"/>
      <c r="AC49" s="78">
        <v>83</v>
      </c>
      <c r="AD49" s="78">
        <f t="shared" si="45"/>
        <v>310</v>
      </c>
      <c r="AE49" s="283">
        <f t="shared" si="46"/>
        <v>171</v>
      </c>
      <c r="AF49" s="85"/>
      <c r="AG49" s="282" t="s">
        <v>51</v>
      </c>
      <c r="AH49" s="120">
        <v>38</v>
      </c>
      <c r="AI49" s="120">
        <v>34</v>
      </c>
      <c r="AJ49" s="78">
        <v>30</v>
      </c>
      <c r="AK49" s="78">
        <v>31</v>
      </c>
      <c r="AL49" s="90">
        <f t="shared" si="47"/>
        <v>133</v>
      </c>
      <c r="AM49" s="78">
        <v>116</v>
      </c>
      <c r="AN49" s="78">
        <v>17</v>
      </c>
      <c r="AO49" s="90">
        <f t="shared" si="48"/>
        <v>133</v>
      </c>
      <c r="AP49" s="283">
        <v>34</v>
      </c>
      <c r="AQ49" s="85"/>
      <c r="AR49" s="282" t="s">
        <v>51</v>
      </c>
      <c r="AS49" s="78">
        <v>125</v>
      </c>
      <c r="AT49" s="283">
        <v>11</v>
      </c>
    </row>
    <row r="50" spans="1:46" s="428" customFormat="1" ht="15" customHeight="1">
      <c r="A50" s="282" t="s">
        <v>52</v>
      </c>
      <c r="B50" s="120">
        <v>731</v>
      </c>
      <c r="C50" s="626"/>
      <c r="D50" s="120">
        <v>380</v>
      </c>
      <c r="E50" s="120">
        <v>675</v>
      </c>
      <c r="F50" s="626"/>
      <c r="G50" s="120">
        <v>358</v>
      </c>
      <c r="H50" s="78">
        <v>541</v>
      </c>
      <c r="I50" s="78"/>
      <c r="J50" s="78">
        <v>292</v>
      </c>
      <c r="K50" s="78">
        <v>558</v>
      </c>
      <c r="L50" s="78"/>
      <c r="M50" s="78">
        <v>305</v>
      </c>
      <c r="N50" s="78">
        <f t="shared" si="49"/>
        <v>2505</v>
      </c>
      <c r="O50" s="283">
        <f t="shared" si="50"/>
        <v>1335</v>
      </c>
      <c r="P50" s="89"/>
      <c r="Q50" s="282" t="s">
        <v>52</v>
      </c>
      <c r="R50" s="78">
        <v>78</v>
      </c>
      <c r="S50" s="78"/>
      <c r="T50" s="78">
        <v>39</v>
      </c>
      <c r="U50" s="78">
        <v>25</v>
      </c>
      <c r="V50" s="78"/>
      <c r="W50" s="78">
        <v>15</v>
      </c>
      <c r="X50" s="78">
        <v>37</v>
      </c>
      <c r="Y50" s="78"/>
      <c r="Z50" s="78">
        <v>20</v>
      </c>
      <c r="AA50" s="78">
        <v>101</v>
      </c>
      <c r="AB50" s="78"/>
      <c r="AC50" s="78">
        <v>59</v>
      </c>
      <c r="AD50" s="78">
        <f t="shared" si="45"/>
        <v>241</v>
      </c>
      <c r="AE50" s="283">
        <f t="shared" si="46"/>
        <v>133</v>
      </c>
      <c r="AF50" s="85"/>
      <c r="AG50" s="282" t="s">
        <v>52</v>
      </c>
      <c r="AH50" s="120">
        <v>25</v>
      </c>
      <c r="AI50" s="120">
        <v>25</v>
      </c>
      <c r="AJ50" s="78">
        <v>22</v>
      </c>
      <c r="AK50" s="78">
        <v>20</v>
      </c>
      <c r="AL50" s="90">
        <f t="shared" si="47"/>
        <v>92</v>
      </c>
      <c r="AM50" s="78">
        <v>81</v>
      </c>
      <c r="AN50" s="78">
        <v>12</v>
      </c>
      <c r="AO50" s="90">
        <f t="shared" si="48"/>
        <v>93</v>
      </c>
      <c r="AP50" s="283">
        <v>22</v>
      </c>
      <c r="AQ50" s="85"/>
      <c r="AR50" s="282" t="s">
        <v>52</v>
      </c>
      <c r="AS50" s="78">
        <v>55</v>
      </c>
      <c r="AT50" s="283">
        <v>3</v>
      </c>
    </row>
    <row r="51" spans="1:46" s="428" customFormat="1" ht="15" customHeight="1">
      <c r="A51" s="282" t="s">
        <v>53</v>
      </c>
      <c r="B51" s="120">
        <v>768</v>
      </c>
      <c r="C51" s="626"/>
      <c r="D51" s="120">
        <v>371</v>
      </c>
      <c r="E51" s="120">
        <v>588</v>
      </c>
      <c r="F51" s="626"/>
      <c r="G51" s="120">
        <v>315</v>
      </c>
      <c r="H51" s="78">
        <v>536</v>
      </c>
      <c r="I51" s="78"/>
      <c r="J51" s="78">
        <v>254</v>
      </c>
      <c r="K51" s="78">
        <v>563</v>
      </c>
      <c r="L51" s="78"/>
      <c r="M51" s="78">
        <v>282</v>
      </c>
      <c r="N51" s="78">
        <f t="shared" si="49"/>
        <v>2455</v>
      </c>
      <c r="O51" s="283">
        <f t="shared" si="50"/>
        <v>1222</v>
      </c>
      <c r="P51" s="89"/>
      <c r="Q51" s="282" t="s">
        <v>53</v>
      </c>
      <c r="R51" s="78">
        <v>52</v>
      </c>
      <c r="S51" s="78"/>
      <c r="T51" s="78">
        <v>22</v>
      </c>
      <c r="U51" s="78">
        <v>61</v>
      </c>
      <c r="V51" s="78"/>
      <c r="W51" s="78">
        <v>30</v>
      </c>
      <c r="X51" s="78">
        <v>60</v>
      </c>
      <c r="Y51" s="78"/>
      <c r="Z51" s="78">
        <v>29</v>
      </c>
      <c r="AA51" s="78">
        <v>77</v>
      </c>
      <c r="AB51" s="78"/>
      <c r="AC51" s="78">
        <v>34</v>
      </c>
      <c r="AD51" s="78">
        <f t="shared" si="45"/>
        <v>250</v>
      </c>
      <c r="AE51" s="283">
        <f t="shared" si="46"/>
        <v>115</v>
      </c>
      <c r="AF51" s="85"/>
      <c r="AG51" s="282" t="s">
        <v>53</v>
      </c>
      <c r="AH51" s="120">
        <v>21</v>
      </c>
      <c r="AI51" s="120">
        <v>19</v>
      </c>
      <c r="AJ51" s="78">
        <v>19</v>
      </c>
      <c r="AK51" s="78">
        <v>19</v>
      </c>
      <c r="AL51" s="90">
        <f t="shared" si="47"/>
        <v>78</v>
      </c>
      <c r="AM51" s="78">
        <v>69</v>
      </c>
      <c r="AN51" s="78">
        <v>6</v>
      </c>
      <c r="AO51" s="90">
        <f t="shared" si="48"/>
        <v>75</v>
      </c>
      <c r="AP51" s="283">
        <v>16</v>
      </c>
      <c r="AQ51" s="85"/>
      <c r="AR51" s="282" t="s">
        <v>53</v>
      </c>
      <c r="AS51" s="78">
        <v>87</v>
      </c>
      <c r="AT51" s="283">
        <v>4</v>
      </c>
    </row>
    <row r="52" spans="1:46" s="428" customFormat="1" ht="14.25" customHeight="1">
      <c r="A52" s="282" t="s">
        <v>54</v>
      </c>
      <c r="B52" s="120">
        <v>6159</v>
      </c>
      <c r="C52" s="626"/>
      <c r="D52" s="120">
        <v>3022</v>
      </c>
      <c r="E52" s="120">
        <v>5745</v>
      </c>
      <c r="F52" s="626"/>
      <c r="G52" s="120">
        <v>2889</v>
      </c>
      <c r="H52" s="78">
        <v>4970</v>
      </c>
      <c r="I52" s="78"/>
      <c r="J52" s="78">
        <v>2511</v>
      </c>
      <c r="K52" s="78">
        <v>5789</v>
      </c>
      <c r="L52" s="78"/>
      <c r="M52" s="78">
        <v>3045</v>
      </c>
      <c r="N52" s="78">
        <f t="shared" si="49"/>
        <v>22663</v>
      </c>
      <c r="O52" s="283">
        <f t="shared" si="50"/>
        <v>11467</v>
      </c>
      <c r="P52" s="89"/>
      <c r="Q52" s="282" t="s">
        <v>54</v>
      </c>
      <c r="R52" s="78">
        <v>321</v>
      </c>
      <c r="S52" s="78"/>
      <c r="T52" s="78">
        <v>138</v>
      </c>
      <c r="U52" s="78">
        <v>236</v>
      </c>
      <c r="V52" s="78"/>
      <c r="W52" s="78">
        <v>106</v>
      </c>
      <c r="X52" s="78">
        <v>254</v>
      </c>
      <c r="Y52" s="78"/>
      <c r="Z52" s="78">
        <v>124</v>
      </c>
      <c r="AA52" s="78">
        <v>633</v>
      </c>
      <c r="AB52" s="78"/>
      <c r="AC52" s="78">
        <v>338</v>
      </c>
      <c r="AD52" s="78">
        <f t="shared" si="45"/>
        <v>1444</v>
      </c>
      <c r="AE52" s="283">
        <f t="shared" si="46"/>
        <v>706</v>
      </c>
      <c r="AF52" s="85"/>
      <c r="AG52" s="282" t="s">
        <v>54</v>
      </c>
      <c r="AH52" s="120">
        <v>202</v>
      </c>
      <c r="AI52" s="120">
        <v>196</v>
      </c>
      <c r="AJ52" s="78">
        <v>179</v>
      </c>
      <c r="AK52" s="78">
        <v>188</v>
      </c>
      <c r="AL52" s="90">
        <f t="shared" si="47"/>
        <v>765</v>
      </c>
      <c r="AM52" s="78">
        <v>594</v>
      </c>
      <c r="AN52" s="78">
        <v>180</v>
      </c>
      <c r="AO52" s="90">
        <f t="shared" si="48"/>
        <v>774</v>
      </c>
      <c r="AP52" s="283">
        <v>171</v>
      </c>
      <c r="AQ52" s="85"/>
      <c r="AR52" s="282" t="s">
        <v>54</v>
      </c>
      <c r="AS52" s="78">
        <v>909</v>
      </c>
      <c r="AT52" s="283">
        <v>502</v>
      </c>
    </row>
    <row r="53" spans="1:46" s="428" customFormat="1" ht="15" customHeight="1">
      <c r="A53" s="282" t="s">
        <v>55</v>
      </c>
      <c r="B53" s="120">
        <v>4309</v>
      </c>
      <c r="C53" s="626"/>
      <c r="D53" s="120">
        <v>2180</v>
      </c>
      <c r="E53" s="120">
        <v>3591</v>
      </c>
      <c r="F53" s="626"/>
      <c r="G53" s="120">
        <v>1823</v>
      </c>
      <c r="H53" s="78">
        <v>3075</v>
      </c>
      <c r="I53" s="78"/>
      <c r="J53" s="78">
        <v>1586</v>
      </c>
      <c r="K53" s="78">
        <v>2982</v>
      </c>
      <c r="L53" s="78"/>
      <c r="M53" s="78">
        <v>1597</v>
      </c>
      <c r="N53" s="78">
        <f t="shared" si="49"/>
        <v>13957</v>
      </c>
      <c r="O53" s="283">
        <f t="shared" si="50"/>
        <v>7186</v>
      </c>
      <c r="P53" s="89"/>
      <c r="Q53" s="282" t="s">
        <v>55</v>
      </c>
      <c r="R53" s="78">
        <v>286</v>
      </c>
      <c r="S53" s="78"/>
      <c r="T53" s="78">
        <v>138</v>
      </c>
      <c r="U53" s="78">
        <v>212</v>
      </c>
      <c r="V53" s="78"/>
      <c r="W53" s="78">
        <v>103</v>
      </c>
      <c r="X53" s="78">
        <v>157</v>
      </c>
      <c r="Y53" s="78"/>
      <c r="Z53" s="78">
        <v>78</v>
      </c>
      <c r="AA53" s="78">
        <v>292</v>
      </c>
      <c r="AB53" s="78"/>
      <c r="AC53" s="78">
        <v>168</v>
      </c>
      <c r="AD53" s="78">
        <f t="shared" si="45"/>
        <v>947</v>
      </c>
      <c r="AE53" s="283">
        <f t="shared" si="46"/>
        <v>487</v>
      </c>
      <c r="AF53" s="85"/>
      <c r="AG53" s="282" t="s">
        <v>55</v>
      </c>
      <c r="AH53" s="120">
        <v>140</v>
      </c>
      <c r="AI53" s="120">
        <v>128</v>
      </c>
      <c r="AJ53" s="78">
        <v>117</v>
      </c>
      <c r="AK53" s="78">
        <v>116</v>
      </c>
      <c r="AL53" s="90">
        <f t="shared" si="47"/>
        <v>501</v>
      </c>
      <c r="AM53" s="78">
        <v>490</v>
      </c>
      <c r="AN53" s="78">
        <v>25</v>
      </c>
      <c r="AO53" s="90">
        <f t="shared" si="48"/>
        <v>515</v>
      </c>
      <c r="AP53" s="283">
        <v>117</v>
      </c>
      <c r="AQ53" s="85"/>
      <c r="AR53" s="282" t="s">
        <v>55</v>
      </c>
      <c r="AS53" s="78">
        <v>548</v>
      </c>
      <c r="AT53" s="283">
        <v>78</v>
      </c>
    </row>
    <row r="54" spans="1:46" s="428" customFormat="1" ht="15" customHeight="1">
      <c r="A54" s="282" t="s">
        <v>56</v>
      </c>
      <c r="B54" s="120">
        <v>15460</v>
      </c>
      <c r="C54" s="626"/>
      <c r="D54" s="120">
        <v>7814</v>
      </c>
      <c r="E54" s="120">
        <v>14244</v>
      </c>
      <c r="F54" s="626"/>
      <c r="G54" s="120">
        <v>7232</v>
      </c>
      <c r="H54" s="78">
        <v>12869</v>
      </c>
      <c r="I54" s="78"/>
      <c r="J54" s="78">
        <v>6542</v>
      </c>
      <c r="K54" s="78">
        <v>13183</v>
      </c>
      <c r="L54" s="78"/>
      <c r="M54" s="78">
        <v>6666</v>
      </c>
      <c r="N54" s="78">
        <f t="shared" si="49"/>
        <v>55756</v>
      </c>
      <c r="O54" s="283">
        <f t="shared" si="50"/>
        <v>28254</v>
      </c>
      <c r="P54" s="89"/>
      <c r="Q54" s="282" t="s">
        <v>56</v>
      </c>
      <c r="R54" s="78">
        <v>709</v>
      </c>
      <c r="S54" s="78"/>
      <c r="T54" s="78">
        <v>295</v>
      </c>
      <c r="U54" s="78">
        <v>528</v>
      </c>
      <c r="V54" s="78"/>
      <c r="W54" s="78">
        <v>225</v>
      </c>
      <c r="X54" s="78">
        <v>498</v>
      </c>
      <c r="Y54" s="78"/>
      <c r="Z54" s="78">
        <v>218</v>
      </c>
      <c r="AA54" s="78">
        <v>1023</v>
      </c>
      <c r="AB54" s="78"/>
      <c r="AC54" s="78">
        <v>514</v>
      </c>
      <c r="AD54" s="78">
        <f t="shared" si="45"/>
        <v>2758</v>
      </c>
      <c r="AE54" s="283">
        <f t="shared" si="46"/>
        <v>1252</v>
      </c>
      <c r="AF54" s="85"/>
      <c r="AG54" s="282" t="s">
        <v>56</v>
      </c>
      <c r="AH54" s="120">
        <v>2</v>
      </c>
      <c r="AI54" s="120">
        <v>2</v>
      </c>
      <c r="AJ54" s="78">
        <v>2</v>
      </c>
      <c r="AK54" s="78">
        <v>2</v>
      </c>
      <c r="AL54" s="90">
        <f t="shared" si="47"/>
        <v>8</v>
      </c>
      <c r="AM54" s="78">
        <v>1602</v>
      </c>
      <c r="AN54" s="78">
        <v>59</v>
      </c>
      <c r="AO54" s="90">
        <f t="shared" si="48"/>
        <v>1661</v>
      </c>
      <c r="AP54" s="283">
        <v>309</v>
      </c>
      <c r="AQ54" s="85"/>
      <c r="AR54" s="282" t="s">
        <v>56</v>
      </c>
      <c r="AS54" s="78">
        <v>3236</v>
      </c>
      <c r="AT54" s="283">
        <v>1048</v>
      </c>
    </row>
    <row r="55" spans="1:46" s="428" customFormat="1" ht="15" customHeight="1">
      <c r="A55" s="282" t="s">
        <v>57</v>
      </c>
      <c r="B55" s="120">
        <v>1026</v>
      </c>
      <c r="C55" s="626"/>
      <c r="D55" s="120">
        <v>508</v>
      </c>
      <c r="E55" s="120">
        <v>864</v>
      </c>
      <c r="F55" s="626"/>
      <c r="G55" s="120">
        <v>439</v>
      </c>
      <c r="H55" s="78">
        <v>758</v>
      </c>
      <c r="I55" s="78"/>
      <c r="J55" s="78">
        <v>378</v>
      </c>
      <c r="K55" s="78">
        <v>806</v>
      </c>
      <c r="L55" s="78"/>
      <c r="M55" s="78">
        <v>462</v>
      </c>
      <c r="N55" s="78">
        <f t="shared" si="49"/>
        <v>3454</v>
      </c>
      <c r="O55" s="283">
        <f t="shared" si="50"/>
        <v>1787</v>
      </c>
      <c r="P55" s="89"/>
      <c r="Q55" s="282" t="s">
        <v>57</v>
      </c>
      <c r="R55" s="78">
        <v>68</v>
      </c>
      <c r="S55" s="78"/>
      <c r="T55" s="78">
        <v>27</v>
      </c>
      <c r="U55" s="78">
        <v>44</v>
      </c>
      <c r="V55" s="78"/>
      <c r="W55" s="78">
        <v>20</v>
      </c>
      <c r="X55" s="78">
        <v>45</v>
      </c>
      <c r="Y55" s="78"/>
      <c r="Z55" s="78">
        <v>20</v>
      </c>
      <c r="AA55" s="78">
        <v>134</v>
      </c>
      <c r="AB55" s="78"/>
      <c r="AC55" s="78">
        <v>82</v>
      </c>
      <c r="AD55" s="78">
        <f t="shared" si="45"/>
        <v>291</v>
      </c>
      <c r="AE55" s="283">
        <f t="shared" si="46"/>
        <v>149</v>
      </c>
      <c r="AF55" s="85"/>
      <c r="AG55" s="282" t="s">
        <v>57</v>
      </c>
      <c r="AH55" s="120">
        <v>38</v>
      </c>
      <c r="AI55" s="120">
        <v>34</v>
      </c>
      <c r="AJ55" s="78">
        <v>33</v>
      </c>
      <c r="AK55" s="78">
        <v>34</v>
      </c>
      <c r="AL55" s="90">
        <f t="shared" si="47"/>
        <v>139</v>
      </c>
      <c r="AM55" s="78">
        <v>138</v>
      </c>
      <c r="AN55" s="78">
        <v>9</v>
      </c>
      <c r="AO55" s="90">
        <f t="shared" si="48"/>
        <v>147</v>
      </c>
      <c r="AP55" s="283">
        <v>35</v>
      </c>
      <c r="AQ55" s="85"/>
      <c r="AR55" s="282" t="s">
        <v>57</v>
      </c>
      <c r="AS55" s="78">
        <v>173</v>
      </c>
      <c r="AT55" s="283">
        <v>17</v>
      </c>
    </row>
    <row r="56" spans="1:46" s="428" customFormat="1" ht="15" customHeight="1">
      <c r="A56" s="284" t="s">
        <v>20</v>
      </c>
      <c r="B56" s="120"/>
      <c r="C56" s="626"/>
      <c r="D56" s="120"/>
      <c r="E56" s="120"/>
      <c r="F56" s="626"/>
      <c r="G56" s="120"/>
      <c r="H56" s="78"/>
      <c r="I56" s="78"/>
      <c r="J56" s="78"/>
      <c r="K56" s="78"/>
      <c r="L56" s="78"/>
      <c r="M56" s="78"/>
      <c r="N56" s="78"/>
      <c r="O56" s="283"/>
      <c r="P56" s="89"/>
      <c r="Q56" s="284" t="s">
        <v>20</v>
      </c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>
        <f t="shared" si="45"/>
        <v>0</v>
      </c>
      <c r="AE56" s="283">
        <f t="shared" si="46"/>
        <v>0</v>
      </c>
      <c r="AF56" s="85"/>
      <c r="AG56" s="284" t="s">
        <v>20</v>
      </c>
      <c r="AH56" s="120"/>
      <c r="AI56" s="120"/>
      <c r="AJ56" s="78"/>
      <c r="AK56" s="78"/>
      <c r="AL56" s="90"/>
      <c r="AM56" s="78"/>
      <c r="AN56" s="78"/>
      <c r="AO56" s="78"/>
      <c r="AP56" s="283"/>
      <c r="AQ56" s="85"/>
      <c r="AR56" s="284" t="s">
        <v>20</v>
      </c>
      <c r="AS56" s="78"/>
      <c r="AT56" s="283"/>
    </row>
    <row r="57" spans="1:46" s="428" customFormat="1" ht="15" customHeight="1">
      <c r="A57" s="282" t="s">
        <v>58</v>
      </c>
      <c r="B57" s="120">
        <v>879</v>
      </c>
      <c r="C57" s="626"/>
      <c r="D57" s="120">
        <v>454</v>
      </c>
      <c r="E57" s="120">
        <v>752</v>
      </c>
      <c r="F57" s="626"/>
      <c r="G57" s="120">
        <v>373</v>
      </c>
      <c r="H57" s="78">
        <v>646</v>
      </c>
      <c r="I57" s="78"/>
      <c r="J57" s="78">
        <v>345</v>
      </c>
      <c r="K57" s="78">
        <v>769</v>
      </c>
      <c r="L57" s="78"/>
      <c r="M57" s="78">
        <v>385</v>
      </c>
      <c r="N57" s="78">
        <f t="shared" ref="N57:N62" si="51">+B57+E57+H57+K57</f>
        <v>3046</v>
      </c>
      <c r="O57" s="283">
        <f t="shared" ref="O57:O62" si="52">+D57+G57+J57+M57</f>
        <v>1557</v>
      </c>
      <c r="P57" s="89"/>
      <c r="Q57" s="282" t="s">
        <v>58</v>
      </c>
      <c r="R57" s="78">
        <v>65</v>
      </c>
      <c r="S57" s="78"/>
      <c r="T57" s="78">
        <v>32</v>
      </c>
      <c r="U57" s="78">
        <v>29</v>
      </c>
      <c r="V57" s="78"/>
      <c r="W57" s="78">
        <v>12</v>
      </c>
      <c r="X57" s="78">
        <v>43</v>
      </c>
      <c r="Y57" s="78"/>
      <c r="Z57" s="78">
        <v>21</v>
      </c>
      <c r="AA57" s="78">
        <v>135</v>
      </c>
      <c r="AB57" s="78"/>
      <c r="AC57" s="78">
        <v>76</v>
      </c>
      <c r="AD57" s="78">
        <f t="shared" si="45"/>
        <v>272</v>
      </c>
      <c r="AE57" s="283">
        <f t="shared" si="46"/>
        <v>141</v>
      </c>
      <c r="AF57" s="85"/>
      <c r="AG57" s="282" t="s">
        <v>58</v>
      </c>
      <c r="AH57" s="120">
        <v>20</v>
      </c>
      <c r="AI57" s="120">
        <v>16</v>
      </c>
      <c r="AJ57" s="78">
        <v>16</v>
      </c>
      <c r="AK57" s="78">
        <v>20</v>
      </c>
      <c r="AL57" s="90">
        <f t="shared" si="47"/>
        <v>72</v>
      </c>
      <c r="AM57" s="78">
        <v>72</v>
      </c>
      <c r="AN57" s="78">
        <v>13</v>
      </c>
      <c r="AO57" s="90">
        <f t="shared" si="48"/>
        <v>85</v>
      </c>
      <c r="AP57" s="283">
        <v>13</v>
      </c>
      <c r="AQ57" s="85"/>
      <c r="AR57" s="282" t="s">
        <v>58</v>
      </c>
      <c r="AS57" s="78">
        <v>66</v>
      </c>
      <c r="AT57" s="283">
        <v>2</v>
      </c>
    </row>
    <row r="58" spans="1:46" s="428" customFormat="1" ht="15" customHeight="1">
      <c r="A58" s="282" t="s">
        <v>59</v>
      </c>
      <c r="B58" s="120">
        <v>885</v>
      </c>
      <c r="C58" s="626"/>
      <c r="D58" s="120">
        <v>423</v>
      </c>
      <c r="E58" s="120">
        <v>799</v>
      </c>
      <c r="F58" s="626"/>
      <c r="G58" s="120">
        <v>378</v>
      </c>
      <c r="H58" s="78">
        <v>615</v>
      </c>
      <c r="I58" s="78"/>
      <c r="J58" s="78">
        <v>280</v>
      </c>
      <c r="K58" s="78">
        <v>611</v>
      </c>
      <c r="L58" s="78"/>
      <c r="M58" s="78">
        <v>288</v>
      </c>
      <c r="N58" s="78">
        <f t="shared" si="51"/>
        <v>2910</v>
      </c>
      <c r="O58" s="283">
        <f t="shared" si="52"/>
        <v>1369</v>
      </c>
      <c r="P58" s="89"/>
      <c r="Q58" s="282" t="s">
        <v>59</v>
      </c>
      <c r="R58" s="78">
        <v>106</v>
      </c>
      <c r="S58" s="78"/>
      <c r="T58" s="78">
        <v>49</v>
      </c>
      <c r="U58" s="78">
        <v>35</v>
      </c>
      <c r="V58" s="78"/>
      <c r="W58" s="78">
        <v>18</v>
      </c>
      <c r="X58" s="78">
        <v>32</v>
      </c>
      <c r="Y58" s="78"/>
      <c r="Z58" s="78">
        <v>15</v>
      </c>
      <c r="AA58" s="78">
        <v>65</v>
      </c>
      <c r="AB58" s="78"/>
      <c r="AC58" s="78">
        <v>25</v>
      </c>
      <c r="AD58" s="78">
        <f t="shared" si="45"/>
        <v>238</v>
      </c>
      <c r="AE58" s="283">
        <f t="shared" si="46"/>
        <v>107</v>
      </c>
      <c r="AF58" s="85"/>
      <c r="AG58" s="282" t="s">
        <v>59</v>
      </c>
      <c r="AH58" s="120">
        <v>17</v>
      </c>
      <c r="AI58" s="120">
        <v>15</v>
      </c>
      <c r="AJ58" s="78">
        <v>14</v>
      </c>
      <c r="AK58" s="78">
        <v>12</v>
      </c>
      <c r="AL58" s="90">
        <f t="shared" si="47"/>
        <v>58</v>
      </c>
      <c r="AM58" s="78">
        <v>51</v>
      </c>
      <c r="AN58" s="78">
        <v>19</v>
      </c>
      <c r="AO58" s="90">
        <f t="shared" si="48"/>
        <v>70</v>
      </c>
      <c r="AP58" s="283">
        <v>16</v>
      </c>
      <c r="AQ58" s="85"/>
      <c r="AR58" s="282" t="s">
        <v>59</v>
      </c>
      <c r="AS58" s="78">
        <v>62</v>
      </c>
      <c r="AT58" s="283">
        <v>13</v>
      </c>
    </row>
    <row r="59" spans="1:46" s="428" customFormat="1" ht="15" customHeight="1">
      <c r="A59" s="282" t="s">
        <v>60</v>
      </c>
      <c r="B59" s="120">
        <v>1007</v>
      </c>
      <c r="C59" s="626"/>
      <c r="D59" s="120">
        <v>481</v>
      </c>
      <c r="E59" s="120">
        <v>1085</v>
      </c>
      <c r="F59" s="626"/>
      <c r="G59" s="120">
        <v>517</v>
      </c>
      <c r="H59" s="78">
        <v>945</v>
      </c>
      <c r="I59" s="78"/>
      <c r="J59" s="78">
        <v>449</v>
      </c>
      <c r="K59" s="78">
        <v>1357</v>
      </c>
      <c r="L59" s="78"/>
      <c r="M59" s="78">
        <v>652</v>
      </c>
      <c r="N59" s="78">
        <f t="shared" si="51"/>
        <v>4394</v>
      </c>
      <c r="O59" s="283">
        <f t="shared" si="52"/>
        <v>2099</v>
      </c>
      <c r="P59" s="89"/>
      <c r="Q59" s="282" t="s">
        <v>60</v>
      </c>
      <c r="R59" s="78">
        <v>64</v>
      </c>
      <c r="S59" s="78"/>
      <c r="T59" s="78">
        <v>33</v>
      </c>
      <c r="U59" s="78">
        <v>42</v>
      </c>
      <c r="V59" s="78"/>
      <c r="W59" s="78">
        <v>19</v>
      </c>
      <c r="X59" s="78">
        <v>43</v>
      </c>
      <c r="Y59" s="78"/>
      <c r="Z59" s="78">
        <v>25</v>
      </c>
      <c r="AA59" s="78">
        <v>410</v>
      </c>
      <c r="AB59" s="78"/>
      <c r="AC59" s="78">
        <v>201</v>
      </c>
      <c r="AD59" s="78">
        <f t="shared" si="45"/>
        <v>559</v>
      </c>
      <c r="AE59" s="283">
        <f t="shared" si="46"/>
        <v>278</v>
      </c>
      <c r="AF59" s="85"/>
      <c r="AG59" s="282" t="s">
        <v>60</v>
      </c>
      <c r="AH59" s="120">
        <v>21</v>
      </c>
      <c r="AI59" s="120">
        <v>22</v>
      </c>
      <c r="AJ59" s="78">
        <v>19</v>
      </c>
      <c r="AK59" s="78">
        <v>24</v>
      </c>
      <c r="AL59" s="90">
        <f t="shared" si="47"/>
        <v>86</v>
      </c>
      <c r="AM59" s="78">
        <v>67</v>
      </c>
      <c r="AN59" s="78">
        <v>17</v>
      </c>
      <c r="AO59" s="90">
        <f t="shared" si="48"/>
        <v>84</v>
      </c>
      <c r="AP59" s="283">
        <v>17</v>
      </c>
      <c r="AQ59" s="85"/>
      <c r="AR59" s="282" t="s">
        <v>60</v>
      </c>
      <c r="AS59" s="78">
        <v>124</v>
      </c>
      <c r="AT59" s="283">
        <v>24</v>
      </c>
    </row>
    <row r="60" spans="1:46" s="428" customFormat="1" ht="15" customHeight="1">
      <c r="A60" s="282" t="s">
        <v>61</v>
      </c>
      <c r="B60" s="120">
        <v>88</v>
      </c>
      <c r="C60" s="626"/>
      <c r="D60" s="120">
        <v>47</v>
      </c>
      <c r="E60" s="120">
        <v>79</v>
      </c>
      <c r="F60" s="626"/>
      <c r="G60" s="120">
        <v>40</v>
      </c>
      <c r="H60" s="78">
        <v>51</v>
      </c>
      <c r="I60" s="78"/>
      <c r="J60" s="78">
        <v>28</v>
      </c>
      <c r="K60" s="78">
        <v>51</v>
      </c>
      <c r="L60" s="78"/>
      <c r="M60" s="78">
        <v>38</v>
      </c>
      <c r="N60" s="78">
        <f t="shared" si="51"/>
        <v>269</v>
      </c>
      <c r="O60" s="283">
        <f t="shared" si="52"/>
        <v>153</v>
      </c>
      <c r="P60" s="89"/>
      <c r="Q60" s="282" t="s">
        <v>61</v>
      </c>
      <c r="R60" s="78">
        <v>20</v>
      </c>
      <c r="S60" s="78"/>
      <c r="T60" s="78">
        <v>11</v>
      </c>
      <c r="U60" s="78">
        <v>7</v>
      </c>
      <c r="V60" s="78"/>
      <c r="W60" s="78">
        <v>4</v>
      </c>
      <c r="X60" s="78">
        <v>3</v>
      </c>
      <c r="Y60" s="78"/>
      <c r="Z60" s="78">
        <v>1</v>
      </c>
      <c r="AA60" s="78">
        <v>0</v>
      </c>
      <c r="AB60" s="78"/>
      <c r="AC60" s="78">
        <v>0</v>
      </c>
      <c r="AD60" s="78">
        <f t="shared" si="45"/>
        <v>30</v>
      </c>
      <c r="AE60" s="283">
        <f t="shared" si="46"/>
        <v>16</v>
      </c>
      <c r="AF60" s="85"/>
      <c r="AG60" s="282" t="s">
        <v>61</v>
      </c>
      <c r="AH60" s="120">
        <v>2</v>
      </c>
      <c r="AI60" s="120">
        <v>2</v>
      </c>
      <c r="AJ60" s="78">
        <v>1</v>
      </c>
      <c r="AK60" s="78">
        <v>2</v>
      </c>
      <c r="AL60" s="90">
        <f t="shared" si="47"/>
        <v>7</v>
      </c>
      <c r="AM60" s="78">
        <v>7</v>
      </c>
      <c r="AN60" s="78">
        <v>0</v>
      </c>
      <c r="AO60" s="90">
        <f t="shared" si="48"/>
        <v>7</v>
      </c>
      <c r="AP60" s="283">
        <v>1</v>
      </c>
      <c r="AQ60" s="85"/>
      <c r="AR60" s="282" t="s">
        <v>61</v>
      </c>
      <c r="AS60" s="78">
        <v>7</v>
      </c>
      <c r="AT60" s="283">
        <v>3</v>
      </c>
    </row>
    <row r="61" spans="1:46" s="428" customFormat="1" ht="15" customHeight="1">
      <c r="A61" s="282" t="s">
        <v>62</v>
      </c>
      <c r="B61" s="120">
        <v>278</v>
      </c>
      <c r="C61" s="626"/>
      <c r="D61" s="120">
        <v>133</v>
      </c>
      <c r="E61" s="120">
        <v>219</v>
      </c>
      <c r="F61" s="626"/>
      <c r="G61" s="120">
        <v>117</v>
      </c>
      <c r="H61" s="78">
        <v>188</v>
      </c>
      <c r="I61" s="78"/>
      <c r="J61" s="78">
        <v>88</v>
      </c>
      <c r="K61" s="78">
        <v>248</v>
      </c>
      <c r="L61" s="78"/>
      <c r="M61" s="78">
        <v>129</v>
      </c>
      <c r="N61" s="78">
        <f t="shared" si="51"/>
        <v>933</v>
      </c>
      <c r="O61" s="283">
        <f t="shared" si="52"/>
        <v>467</v>
      </c>
      <c r="P61" s="89"/>
      <c r="Q61" s="282" t="s">
        <v>62</v>
      </c>
      <c r="R61" s="78">
        <v>33</v>
      </c>
      <c r="S61" s="78"/>
      <c r="T61" s="78">
        <v>14</v>
      </c>
      <c r="U61" s="78">
        <v>27</v>
      </c>
      <c r="V61" s="78"/>
      <c r="W61" s="78">
        <v>15</v>
      </c>
      <c r="X61" s="78">
        <v>5</v>
      </c>
      <c r="Y61" s="78"/>
      <c r="Z61" s="78">
        <v>2</v>
      </c>
      <c r="AA61" s="78">
        <v>18</v>
      </c>
      <c r="AB61" s="78"/>
      <c r="AC61" s="78">
        <v>13</v>
      </c>
      <c r="AD61" s="78">
        <f t="shared" si="45"/>
        <v>83</v>
      </c>
      <c r="AE61" s="283">
        <f t="shared" si="46"/>
        <v>44</v>
      </c>
      <c r="AF61" s="85"/>
      <c r="AG61" s="282" t="s">
        <v>62</v>
      </c>
      <c r="AH61" s="120">
        <v>9</v>
      </c>
      <c r="AI61" s="120">
        <v>7</v>
      </c>
      <c r="AJ61" s="78">
        <v>7</v>
      </c>
      <c r="AK61" s="78">
        <v>8</v>
      </c>
      <c r="AL61" s="90">
        <f t="shared" si="47"/>
        <v>31</v>
      </c>
      <c r="AM61" s="78">
        <v>30</v>
      </c>
      <c r="AN61" s="78">
        <v>1</v>
      </c>
      <c r="AO61" s="90">
        <f t="shared" si="48"/>
        <v>31</v>
      </c>
      <c r="AP61" s="283">
        <v>6</v>
      </c>
      <c r="AQ61" s="85"/>
      <c r="AR61" s="282" t="s">
        <v>62</v>
      </c>
      <c r="AS61" s="78">
        <v>50</v>
      </c>
      <c r="AT61" s="283">
        <v>9</v>
      </c>
    </row>
    <row r="62" spans="1:46" s="428" customFormat="1" ht="15" customHeight="1">
      <c r="A62" s="282" t="s">
        <v>63</v>
      </c>
      <c r="B62" s="120">
        <v>618</v>
      </c>
      <c r="C62" s="626"/>
      <c r="D62" s="120">
        <v>298</v>
      </c>
      <c r="E62" s="120">
        <v>562</v>
      </c>
      <c r="F62" s="626"/>
      <c r="G62" s="120">
        <v>279</v>
      </c>
      <c r="H62" s="78">
        <v>493</v>
      </c>
      <c r="I62" s="78"/>
      <c r="J62" s="78">
        <v>269</v>
      </c>
      <c r="K62" s="78">
        <v>488</v>
      </c>
      <c r="L62" s="78"/>
      <c r="M62" s="78">
        <v>254</v>
      </c>
      <c r="N62" s="78">
        <f t="shared" si="51"/>
        <v>2161</v>
      </c>
      <c r="O62" s="283">
        <f t="shared" si="52"/>
        <v>1100</v>
      </c>
      <c r="P62" s="89"/>
      <c r="Q62" s="282" t="s">
        <v>63</v>
      </c>
      <c r="R62" s="78">
        <v>27</v>
      </c>
      <c r="S62" s="78"/>
      <c r="T62" s="78">
        <v>12</v>
      </c>
      <c r="U62" s="78">
        <v>17</v>
      </c>
      <c r="V62" s="78"/>
      <c r="W62" s="78">
        <v>6</v>
      </c>
      <c r="X62" s="78">
        <v>5</v>
      </c>
      <c r="Y62" s="78"/>
      <c r="Z62" s="78">
        <v>3</v>
      </c>
      <c r="AA62" s="78">
        <v>113</v>
      </c>
      <c r="AB62" s="78"/>
      <c r="AC62" s="78">
        <v>55</v>
      </c>
      <c r="AD62" s="78">
        <f t="shared" si="45"/>
        <v>162</v>
      </c>
      <c r="AE62" s="283">
        <f t="shared" si="46"/>
        <v>76</v>
      </c>
      <c r="AF62" s="85"/>
      <c r="AG62" s="282" t="s">
        <v>63</v>
      </c>
      <c r="AH62" s="120">
        <v>16</v>
      </c>
      <c r="AI62" s="120">
        <v>16</v>
      </c>
      <c r="AJ62" s="78">
        <v>12</v>
      </c>
      <c r="AK62" s="78">
        <v>11</v>
      </c>
      <c r="AL62" s="90">
        <f t="shared" si="47"/>
        <v>55</v>
      </c>
      <c r="AM62" s="78">
        <v>29</v>
      </c>
      <c r="AN62" s="78">
        <v>27</v>
      </c>
      <c r="AO62" s="90">
        <f t="shared" si="48"/>
        <v>56</v>
      </c>
      <c r="AP62" s="283">
        <v>12</v>
      </c>
      <c r="AQ62" s="85"/>
      <c r="AR62" s="282" t="s">
        <v>63</v>
      </c>
      <c r="AS62" s="78">
        <v>61</v>
      </c>
      <c r="AT62" s="283">
        <v>12</v>
      </c>
    </row>
    <row r="63" spans="1:46" s="428" customFormat="1" ht="15" customHeight="1">
      <c r="A63" s="284" t="s">
        <v>21</v>
      </c>
      <c r="B63" s="120"/>
      <c r="C63" s="626"/>
      <c r="D63" s="120"/>
      <c r="E63" s="120"/>
      <c r="F63" s="626"/>
      <c r="G63" s="120"/>
      <c r="H63" s="78"/>
      <c r="I63" s="78"/>
      <c r="J63" s="78"/>
      <c r="K63" s="78"/>
      <c r="L63" s="78"/>
      <c r="M63" s="78"/>
      <c r="N63" s="78"/>
      <c r="O63" s="283"/>
      <c r="P63" s="89"/>
      <c r="Q63" s="284" t="s">
        <v>21</v>
      </c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>
        <f t="shared" si="45"/>
        <v>0</v>
      </c>
      <c r="AE63" s="283">
        <f t="shared" si="46"/>
        <v>0</v>
      </c>
      <c r="AF63" s="85"/>
      <c r="AG63" s="284" t="s">
        <v>21</v>
      </c>
      <c r="AH63" s="431"/>
      <c r="AI63" s="431"/>
      <c r="AJ63" s="91"/>
      <c r="AK63" s="91"/>
      <c r="AL63" s="92"/>
      <c r="AM63" s="78"/>
      <c r="AN63" s="78"/>
      <c r="AO63" s="78"/>
      <c r="AP63" s="283"/>
      <c r="AQ63" s="85"/>
      <c r="AR63" s="284" t="s">
        <v>21</v>
      </c>
      <c r="AS63" s="78"/>
      <c r="AT63" s="283"/>
    </row>
    <row r="64" spans="1:46" s="428" customFormat="1" ht="15" customHeight="1">
      <c r="A64" s="282" t="s">
        <v>64</v>
      </c>
      <c r="B64" s="120">
        <v>259</v>
      </c>
      <c r="C64" s="626"/>
      <c r="D64" s="120">
        <v>122</v>
      </c>
      <c r="E64" s="120">
        <v>247</v>
      </c>
      <c r="F64" s="626"/>
      <c r="G64" s="120">
        <v>122</v>
      </c>
      <c r="H64" s="78">
        <v>222</v>
      </c>
      <c r="I64" s="78"/>
      <c r="J64" s="78">
        <v>106</v>
      </c>
      <c r="K64" s="78">
        <v>183</v>
      </c>
      <c r="L64" s="78"/>
      <c r="M64" s="78">
        <v>91</v>
      </c>
      <c r="N64" s="78">
        <f>+B64+E64+H64+K64</f>
        <v>911</v>
      </c>
      <c r="O64" s="283">
        <f>+D64+G64+J64+M64</f>
        <v>441</v>
      </c>
      <c r="P64" s="89"/>
      <c r="Q64" s="282" t="s">
        <v>64</v>
      </c>
      <c r="R64" s="78">
        <v>7</v>
      </c>
      <c r="S64" s="78"/>
      <c r="T64" s="78">
        <v>5</v>
      </c>
      <c r="U64" s="78">
        <v>13</v>
      </c>
      <c r="V64" s="78"/>
      <c r="W64" s="78">
        <v>6</v>
      </c>
      <c r="X64" s="78">
        <v>5</v>
      </c>
      <c r="Y64" s="78"/>
      <c r="Z64" s="78">
        <v>2</v>
      </c>
      <c r="AA64" s="78">
        <v>17</v>
      </c>
      <c r="AB64" s="78"/>
      <c r="AC64" s="78">
        <v>7</v>
      </c>
      <c r="AD64" s="78">
        <f t="shared" si="45"/>
        <v>42</v>
      </c>
      <c r="AE64" s="283">
        <f t="shared" si="46"/>
        <v>20</v>
      </c>
      <c r="AF64" s="85"/>
      <c r="AG64" s="299" t="s">
        <v>64</v>
      </c>
      <c r="AH64" s="120">
        <v>6</v>
      </c>
      <c r="AI64" s="120">
        <v>6</v>
      </c>
      <c r="AJ64" s="120">
        <v>6</v>
      </c>
      <c r="AK64" s="120">
        <v>5</v>
      </c>
      <c r="AL64" s="120">
        <v>23</v>
      </c>
      <c r="AM64" s="78">
        <v>22</v>
      </c>
      <c r="AN64" s="78">
        <v>0</v>
      </c>
      <c r="AO64" s="90">
        <f t="shared" si="48"/>
        <v>22</v>
      </c>
      <c r="AP64" s="283">
        <v>5</v>
      </c>
      <c r="AQ64" s="85"/>
      <c r="AR64" s="282" t="s">
        <v>64</v>
      </c>
      <c r="AS64" s="78">
        <v>29</v>
      </c>
      <c r="AT64" s="283">
        <v>2</v>
      </c>
    </row>
    <row r="65" spans="1:46" s="428" customFormat="1" ht="15" customHeight="1">
      <c r="A65" s="282" t="s">
        <v>65</v>
      </c>
      <c r="B65" s="120">
        <v>60</v>
      </c>
      <c r="C65" s="626"/>
      <c r="D65" s="120">
        <v>34</v>
      </c>
      <c r="E65" s="120">
        <v>61</v>
      </c>
      <c r="F65" s="626"/>
      <c r="G65" s="120">
        <v>32</v>
      </c>
      <c r="H65" s="78">
        <v>46</v>
      </c>
      <c r="I65" s="78"/>
      <c r="J65" s="78">
        <v>19</v>
      </c>
      <c r="K65" s="78">
        <v>31</v>
      </c>
      <c r="L65" s="78"/>
      <c r="M65" s="78">
        <v>19</v>
      </c>
      <c r="N65" s="78">
        <f>+B65+E65+H65+K65</f>
        <v>198</v>
      </c>
      <c r="O65" s="283">
        <f>+D65+G65+J65+M65</f>
        <v>104</v>
      </c>
      <c r="P65" s="89"/>
      <c r="Q65" s="282" t="s">
        <v>65</v>
      </c>
      <c r="R65" s="78">
        <v>1</v>
      </c>
      <c r="S65" s="78"/>
      <c r="T65" s="78">
        <v>0</v>
      </c>
      <c r="U65" s="78">
        <v>3</v>
      </c>
      <c r="V65" s="78"/>
      <c r="W65" s="78">
        <v>0</v>
      </c>
      <c r="X65" s="78">
        <v>1</v>
      </c>
      <c r="Y65" s="78"/>
      <c r="Z65" s="78">
        <v>1</v>
      </c>
      <c r="AA65" s="78">
        <v>0</v>
      </c>
      <c r="AB65" s="78"/>
      <c r="AC65" s="78">
        <v>0</v>
      </c>
      <c r="AD65" s="78">
        <f t="shared" si="45"/>
        <v>5</v>
      </c>
      <c r="AE65" s="283">
        <f t="shared" si="46"/>
        <v>1</v>
      </c>
      <c r="AF65" s="85"/>
      <c r="AG65" s="282" t="s">
        <v>65</v>
      </c>
      <c r="AH65" s="432">
        <v>1</v>
      </c>
      <c r="AI65" s="432">
        <v>1</v>
      </c>
      <c r="AJ65" s="78">
        <v>1</v>
      </c>
      <c r="AK65" s="78">
        <v>1</v>
      </c>
      <c r="AL65" s="78">
        <f t="shared" si="47"/>
        <v>4</v>
      </c>
      <c r="AM65" s="78">
        <v>4</v>
      </c>
      <c r="AN65" s="78">
        <v>0</v>
      </c>
      <c r="AO65" s="90">
        <f t="shared" si="48"/>
        <v>4</v>
      </c>
      <c r="AP65" s="283">
        <v>2</v>
      </c>
      <c r="AQ65" s="85"/>
      <c r="AR65" s="282" t="s">
        <v>65</v>
      </c>
      <c r="AS65" s="78">
        <v>4</v>
      </c>
      <c r="AT65" s="283">
        <v>1</v>
      </c>
    </row>
    <row r="66" spans="1:46" s="428" customFormat="1" ht="15" customHeight="1">
      <c r="A66" s="282" t="s">
        <v>66</v>
      </c>
      <c r="B66" s="120">
        <v>146</v>
      </c>
      <c r="C66" s="626"/>
      <c r="D66" s="120">
        <v>68</v>
      </c>
      <c r="E66" s="120">
        <v>104</v>
      </c>
      <c r="F66" s="626"/>
      <c r="G66" s="120">
        <v>68</v>
      </c>
      <c r="H66" s="78">
        <v>114</v>
      </c>
      <c r="I66" s="78"/>
      <c r="J66" s="78">
        <v>54</v>
      </c>
      <c r="K66" s="78">
        <v>66</v>
      </c>
      <c r="L66" s="78"/>
      <c r="M66" s="78">
        <v>42</v>
      </c>
      <c r="N66" s="78">
        <f>+B66+E66+H66+K66</f>
        <v>430</v>
      </c>
      <c r="O66" s="283">
        <f>+D66+G66+J66+M66</f>
        <v>232</v>
      </c>
      <c r="P66" s="89"/>
      <c r="Q66" s="282" t="s">
        <v>66</v>
      </c>
      <c r="R66" s="78">
        <v>23</v>
      </c>
      <c r="S66" s="78"/>
      <c r="T66" s="78">
        <v>7</v>
      </c>
      <c r="U66" s="78">
        <v>3</v>
      </c>
      <c r="V66" s="78"/>
      <c r="W66" s="78">
        <v>0</v>
      </c>
      <c r="X66" s="78">
        <v>4</v>
      </c>
      <c r="Y66" s="78"/>
      <c r="Z66" s="78">
        <v>4</v>
      </c>
      <c r="AA66" s="78">
        <v>2</v>
      </c>
      <c r="AB66" s="78"/>
      <c r="AC66" s="78">
        <v>0</v>
      </c>
      <c r="AD66" s="78">
        <f t="shared" si="45"/>
        <v>32</v>
      </c>
      <c r="AE66" s="283">
        <f t="shared" si="46"/>
        <v>11</v>
      </c>
      <c r="AF66" s="85"/>
      <c r="AG66" s="282" t="s">
        <v>66</v>
      </c>
      <c r="AH66" s="120">
        <v>4</v>
      </c>
      <c r="AI66" s="120">
        <v>2</v>
      </c>
      <c r="AJ66" s="78">
        <v>2</v>
      </c>
      <c r="AK66" s="78">
        <v>2</v>
      </c>
      <c r="AL66" s="90">
        <f t="shared" si="47"/>
        <v>10</v>
      </c>
      <c r="AM66" s="78">
        <v>5</v>
      </c>
      <c r="AN66" s="78">
        <v>0</v>
      </c>
      <c r="AO66" s="90">
        <f t="shared" si="48"/>
        <v>5</v>
      </c>
      <c r="AP66" s="283">
        <v>2</v>
      </c>
      <c r="AQ66" s="85"/>
      <c r="AR66" s="282" t="s">
        <v>66</v>
      </c>
      <c r="AS66" s="78">
        <v>3</v>
      </c>
      <c r="AT66" s="283">
        <v>1</v>
      </c>
    </row>
    <row r="67" spans="1:46" s="428" customFormat="1" ht="15" customHeight="1" thickBot="1">
      <c r="A67" s="285" t="s">
        <v>67</v>
      </c>
      <c r="B67" s="433">
        <v>67</v>
      </c>
      <c r="C67" s="627"/>
      <c r="D67" s="433">
        <v>40</v>
      </c>
      <c r="E67" s="433">
        <v>43</v>
      </c>
      <c r="F67" s="627"/>
      <c r="G67" s="433">
        <v>19</v>
      </c>
      <c r="H67" s="286">
        <v>40</v>
      </c>
      <c r="I67" s="286"/>
      <c r="J67" s="286">
        <v>18</v>
      </c>
      <c r="K67" s="286">
        <v>25</v>
      </c>
      <c r="L67" s="286"/>
      <c r="M67" s="286">
        <v>9</v>
      </c>
      <c r="N67" s="286">
        <f>+B67+E67+H67+K67</f>
        <v>175</v>
      </c>
      <c r="O67" s="287">
        <f>+D67+G67+J67+M67</f>
        <v>86</v>
      </c>
      <c r="P67" s="89"/>
      <c r="Q67" s="285" t="s">
        <v>67</v>
      </c>
      <c r="R67" s="286">
        <v>9</v>
      </c>
      <c r="S67" s="286"/>
      <c r="T67" s="286">
        <v>5</v>
      </c>
      <c r="U67" s="286">
        <v>5</v>
      </c>
      <c r="V67" s="286"/>
      <c r="W67" s="286">
        <v>3</v>
      </c>
      <c r="X67" s="286">
        <v>8</v>
      </c>
      <c r="Y67" s="286"/>
      <c r="Z67" s="286">
        <v>4</v>
      </c>
      <c r="AA67" s="286">
        <v>0</v>
      </c>
      <c r="AB67" s="286"/>
      <c r="AC67" s="286">
        <v>0</v>
      </c>
      <c r="AD67" s="286">
        <f t="shared" si="45"/>
        <v>22</v>
      </c>
      <c r="AE67" s="287">
        <f t="shared" si="46"/>
        <v>12</v>
      </c>
      <c r="AF67" s="85"/>
      <c r="AG67" s="285" t="s">
        <v>67</v>
      </c>
      <c r="AH67" s="433">
        <v>2</v>
      </c>
      <c r="AI67" s="433">
        <v>1</v>
      </c>
      <c r="AJ67" s="286">
        <v>1</v>
      </c>
      <c r="AK67" s="286">
        <v>1</v>
      </c>
      <c r="AL67" s="300">
        <f>+AH67+AI67+AJ67+AK67</f>
        <v>5</v>
      </c>
      <c r="AM67" s="286">
        <v>5</v>
      </c>
      <c r="AN67" s="286">
        <v>0</v>
      </c>
      <c r="AO67" s="300">
        <f t="shared" si="48"/>
        <v>5</v>
      </c>
      <c r="AP67" s="287">
        <v>1</v>
      </c>
      <c r="AQ67" s="85"/>
      <c r="AR67" s="285" t="s">
        <v>67</v>
      </c>
      <c r="AS67" s="286">
        <v>10</v>
      </c>
      <c r="AT67" s="287">
        <v>0</v>
      </c>
    </row>
    <row r="68" spans="1:46" s="428" customFormat="1" ht="15" customHeight="1">
      <c r="A68" s="819" t="s">
        <v>452</v>
      </c>
      <c r="B68" s="819"/>
      <c r="C68" s="819"/>
      <c r="D68" s="819"/>
      <c r="E68" s="819"/>
      <c r="F68" s="819"/>
      <c r="G68" s="819"/>
      <c r="H68" s="819"/>
      <c r="I68" s="819"/>
      <c r="J68" s="819"/>
      <c r="K68" s="819"/>
      <c r="L68" s="819"/>
      <c r="M68" s="819"/>
      <c r="N68" s="819"/>
      <c r="O68" s="819"/>
      <c r="P68" s="372"/>
      <c r="Q68" s="819" t="s">
        <v>456</v>
      </c>
      <c r="R68" s="819"/>
      <c r="S68" s="819"/>
      <c r="T68" s="819"/>
      <c r="U68" s="819"/>
      <c r="V68" s="819"/>
      <c r="W68" s="819"/>
      <c r="X68" s="819"/>
      <c r="Y68" s="819"/>
      <c r="Z68" s="819"/>
      <c r="AA68" s="819"/>
      <c r="AB68" s="819"/>
      <c r="AC68" s="819"/>
      <c r="AD68" s="819"/>
      <c r="AE68" s="819"/>
      <c r="AF68" s="373"/>
      <c r="AG68" s="818" t="s">
        <v>460</v>
      </c>
      <c r="AH68" s="818"/>
      <c r="AI68" s="818"/>
      <c r="AJ68" s="818"/>
      <c r="AK68" s="818"/>
      <c r="AL68" s="818"/>
      <c r="AM68" s="818"/>
      <c r="AN68" s="818"/>
      <c r="AO68" s="818"/>
      <c r="AP68" s="818"/>
      <c r="AQ68" s="374"/>
      <c r="AR68" s="818" t="s">
        <v>462</v>
      </c>
      <c r="AS68" s="818"/>
      <c r="AT68" s="818"/>
    </row>
    <row r="69" spans="1:46" s="428" customFormat="1" ht="15" customHeight="1" thickBot="1">
      <c r="A69" s="806" t="s">
        <v>3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371"/>
      <c r="Q69" s="806" t="s">
        <v>3</v>
      </c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806"/>
      <c r="AC69" s="806"/>
      <c r="AD69" s="806"/>
      <c r="AE69" s="806"/>
      <c r="AF69" s="64"/>
      <c r="AG69" s="806" t="s">
        <v>3</v>
      </c>
      <c r="AH69" s="806"/>
      <c r="AI69" s="806"/>
      <c r="AJ69" s="806"/>
      <c r="AK69" s="806"/>
      <c r="AL69" s="806"/>
      <c r="AM69" s="806"/>
      <c r="AN69" s="806"/>
      <c r="AO69" s="806"/>
      <c r="AP69" s="806"/>
      <c r="AQ69" s="64"/>
      <c r="AR69" s="806" t="s">
        <v>3</v>
      </c>
      <c r="AS69" s="806"/>
      <c r="AT69" s="806"/>
    </row>
    <row r="70" spans="1:46" s="428" customFormat="1" ht="15" customHeight="1">
      <c r="A70" s="807" t="s">
        <v>40</v>
      </c>
      <c r="B70" s="809" t="s">
        <v>5</v>
      </c>
      <c r="C70" s="739"/>
      <c r="D70" s="740"/>
      <c r="E70" s="809" t="s">
        <v>6</v>
      </c>
      <c r="F70" s="739"/>
      <c r="G70" s="740"/>
      <c r="H70" s="809" t="s">
        <v>7</v>
      </c>
      <c r="I70" s="739"/>
      <c r="J70" s="740"/>
      <c r="K70" s="809" t="s">
        <v>8</v>
      </c>
      <c r="L70" s="739"/>
      <c r="M70" s="740"/>
      <c r="N70" s="809" t="s">
        <v>9</v>
      </c>
      <c r="O70" s="810"/>
      <c r="P70" s="372"/>
      <c r="Q70" s="807" t="s">
        <v>40</v>
      </c>
      <c r="R70" s="809" t="s">
        <v>5</v>
      </c>
      <c r="S70" s="739"/>
      <c r="T70" s="740"/>
      <c r="U70" s="809" t="s">
        <v>6</v>
      </c>
      <c r="V70" s="739"/>
      <c r="W70" s="740"/>
      <c r="X70" s="809" t="s">
        <v>7</v>
      </c>
      <c r="Y70" s="739"/>
      <c r="Z70" s="740"/>
      <c r="AA70" s="809" t="s">
        <v>8</v>
      </c>
      <c r="AB70" s="739"/>
      <c r="AC70" s="740"/>
      <c r="AD70" s="809" t="s">
        <v>9</v>
      </c>
      <c r="AE70" s="810"/>
      <c r="AF70" s="85"/>
      <c r="AG70" s="807" t="s">
        <v>40</v>
      </c>
      <c r="AH70" s="809" t="s">
        <v>10</v>
      </c>
      <c r="AI70" s="739"/>
      <c r="AJ70" s="739"/>
      <c r="AK70" s="740"/>
      <c r="AL70" s="809" t="s">
        <v>11</v>
      </c>
      <c r="AM70" s="739"/>
      <c r="AN70" s="739"/>
      <c r="AO70" s="740"/>
      <c r="AP70" s="811" t="s">
        <v>12</v>
      </c>
      <c r="AQ70" s="85"/>
      <c r="AR70" s="807" t="s">
        <v>4</v>
      </c>
      <c r="AS70" s="820" t="s">
        <v>337</v>
      </c>
      <c r="AT70" s="814"/>
    </row>
    <row r="71" spans="1:46" s="428" customFormat="1" ht="25.5" customHeight="1">
      <c r="A71" s="821"/>
      <c r="B71" s="272" t="s">
        <v>14</v>
      </c>
      <c r="C71" s="517"/>
      <c r="D71" s="272" t="s">
        <v>15</v>
      </c>
      <c r="E71" s="272" t="s">
        <v>14</v>
      </c>
      <c r="F71" s="517"/>
      <c r="G71" s="272" t="s">
        <v>15</v>
      </c>
      <c r="H71" s="272" t="s">
        <v>14</v>
      </c>
      <c r="I71" s="517"/>
      <c r="J71" s="272" t="s">
        <v>15</v>
      </c>
      <c r="K71" s="272" t="s">
        <v>14</v>
      </c>
      <c r="L71" s="517"/>
      <c r="M71" s="272" t="s">
        <v>15</v>
      </c>
      <c r="N71" s="272" t="s">
        <v>14</v>
      </c>
      <c r="O71" s="273" t="s">
        <v>15</v>
      </c>
      <c r="P71" s="86"/>
      <c r="Q71" s="815"/>
      <c r="R71" s="272" t="s">
        <v>14</v>
      </c>
      <c r="S71" s="517"/>
      <c r="T71" s="272" t="s">
        <v>15</v>
      </c>
      <c r="U71" s="272" t="s">
        <v>14</v>
      </c>
      <c r="V71" s="517"/>
      <c r="W71" s="272" t="s">
        <v>15</v>
      </c>
      <c r="X71" s="272" t="s">
        <v>14</v>
      </c>
      <c r="Y71" s="517"/>
      <c r="Z71" s="272" t="s">
        <v>15</v>
      </c>
      <c r="AA71" s="272" t="s">
        <v>14</v>
      </c>
      <c r="AB71" s="517"/>
      <c r="AC71" s="272" t="s">
        <v>15</v>
      </c>
      <c r="AD71" s="272" t="s">
        <v>14</v>
      </c>
      <c r="AE71" s="273" t="s">
        <v>15</v>
      </c>
      <c r="AF71" s="85"/>
      <c r="AG71" s="815"/>
      <c r="AH71" s="34" t="s">
        <v>5</v>
      </c>
      <c r="AI71" s="34" t="s">
        <v>6</v>
      </c>
      <c r="AJ71" s="34" t="s">
        <v>7</v>
      </c>
      <c r="AK71" s="34" t="s">
        <v>8</v>
      </c>
      <c r="AL71" s="34" t="s">
        <v>9</v>
      </c>
      <c r="AM71" s="34" t="s">
        <v>335</v>
      </c>
      <c r="AN71" s="34" t="s">
        <v>336</v>
      </c>
      <c r="AO71" s="34" t="s">
        <v>9</v>
      </c>
      <c r="AP71" s="816"/>
      <c r="AQ71" s="85"/>
      <c r="AR71" s="815"/>
      <c r="AS71" s="550" t="s">
        <v>324</v>
      </c>
      <c r="AT71" s="549" t="s">
        <v>338</v>
      </c>
    </row>
    <row r="72" spans="1:46" s="428" customFormat="1" ht="15" customHeight="1">
      <c r="A72" s="284" t="s">
        <v>22</v>
      </c>
      <c r="B72" s="91"/>
      <c r="C72" s="91"/>
      <c r="D72" s="91"/>
      <c r="E72" s="91"/>
      <c r="F72" s="91"/>
      <c r="G72" s="91"/>
      <c r="H72" s="78"/>
      <c r="I72" s="78"/>
      <c r="J72" s="78"/>
      <c r="K72" s="78"/>
      <c r="L72" s="78"/>
      <c r="M72" s="78"/>
      <c r="N72" s="78"/>
      <c r="O72" s="283"/>
      <c r="P72" s="89"/>
      <c r="Q72" s="284" t="s">
        <v>22</v>
      </c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283"/>
      <c r="AF72" s="85"/>
      <c r="AG72" s="284" t="s">
        <v>22</v>
      </c>
      <c r="AH72" s="91"/>
      <c r="AI72" s="91"/>
      <c r="AJ72" s="78"/>
      <c r="AK72" s="78"/>
      <c r="AL72" s="78"/>
      <c r="AM72" s="78"/>
      <c r="AN72" s="78"/>
      <c r="AO72" s="78"/>
      <c r="AP72" s="283"/>
      <c r="AQ72" s="85"/>
      <c r="AR72" s="284" t="s">
        <v>22</v>
      </c>
      <c r="AS72" s="78"/>
      <c r="AT72" s="283"/>
    </row>
    <row r="73" spans="1:46" s="428" customFormat="1" ht="15" customHeight="1">
      <c r="A73" s="282" t="s">
        <v>68</v>
      </c>
      <c r="B73" s="120">
        <v>246</v>
      </c>
      <c r="C73" s="626"/>
      <c r="D73" s="120">
        <v>131</v>
      </c>
      <c r="E73" s="120">
        <v>220</v>
      </c>
      <c r="F73" s="626"/>
      <c r="G73" s="120">
        <v>105</v>
      </c>
      <c r="H73" s="78">
        <v>235</v>
      </c>
      <c r="I73" s="78"/>
      <c r="J73" s="78">
        <v>112</v>
      </c>
      <c r="K73" s="78">
        <v>200</v>
      </c>
      <c r="L73" s="78"/>
      <c r="M73" s="78">
        <v>82</v>
      </c>
      <c r="N73" s="78">
        <f>+B73+E73+H73+K73</f>
        <v>901</v>
      </c>
      <c r="O73" s="283">
        <f>+D73+G73+J73+M73</f>
        <v>430</v>
      </c>
      <c r="P73" s="89"/>
      <c r="Q73" s="282" t="s">
        <v>68</v>
      </c>
      <c r="R73" s="78">
        <v>3</v>
      </c>
      <c r="S73" s="78"/>
      <c r="T73" s="78">
        <v>2</v>
      </c>
      <c r="U73" s="78">
        <v>2</v>
      </c>
      <c r="V73" s="78"/>
      <c r="W73" s="78">
        <v>0</v>
      </c>
      <c r="X73" s="78">
        <v>0</v>
      </c>
      <c r="Y73" s="78"/>
      <c r="Z73" s="78">
        <v>0</v>
      </c>
      <c r="AA73" s="78">
        <v>4</v>
      </c>
      <c r="AB73" s="78"/>
      <c r="AC73" s="78">
        <v>1</v>
      </c>
      <c r="AD73" s="78">
        <f>+R73+U73+X73+AA73</f>
        <v>9</v>
      </c>
      <c r="AE73" s="283">
        <f>+T73+W73+Z73+AC73</f>
        <v>3</v>
      </c>
      <c r="AF73" s="85"/>
      <c r="AG73" s="282" t="s">
        <v>68</v>
      </c>
      <c r="AH73" s="120">
        <v>5</v>
      </c>
      <c r="AI73" s="120">
        <v>5</v>
      </c>
      <c r="AJ73" s="78">
        <v>4</v>
      </c>
      <c r="AK73" s="78">
        <v>4</v>
      </c>
      <c r="AL73" s="78">
        <f>+AH73+AI73+AJ73+AK73</f>
        <v>18</v>
      </c>
      <c r="AM73" s="78">
        <v>18</v>
      </c>
      <c r="AN73" s="78">
        <v>0</v>
      </c>
      <c r="AO73" s="90">
        <f>+AM73+AN73</f>
        <v>18</v>
      </c>
      <c r="AP73" s="283">
        <v>3</v>
      </c>
      <c r="AQ73" s="85"/>
      <c r="AR73" s="282" t="s">
        <v>68</v>
      </c>
      <c r="AS73" s="78">
        <v>14</v>
      </c>
      <c r="AT73" s="283">
        <v>0</v>
      </c>
    </row>
    <row r="74" spans="1:46" s="428" customFormat="1" ht="15" customHeight="1">
      <c r="A74" s="282" t="s">
        <v>69</v>
      </c>
      <c r="B74" s="120">
        <v>292</v>
      </c>
      <c r="C74" s="626"/>
      <c r="D74" s="120">
        <v>137</v>
      </c>
      <c r="E74" s="120">
        <v>241</v>
      </c>
      <c r="F74" s="626"/>
      <c r="G74" s="120">
        <v>133</v>
      </c>
      <c r="H74" s="78">
        <v>212</v>
      </c>
      <c r="I74" s="78"/>
      <c r="J74" s="78">
        <v>96</v>
      </c>
      <c r="K74" s="78">
        <v>178</v>
      </c>
      <c r="L74" s="78"/>
      <c r="M74" s="78">
        <v>91</v>
      </c>
      <c r="N74" s="78">
        <f t="shared" ref="N74:N99" si="53">+B74+E74+H74+K74</f>
        <v>923</v>
      </c>
      <c r="O74" s="283">
        <f>+D74+G74+J74+M74</f>
        <v>457</v>
      </c>
      <c r="P74" s="89"/>
      <c r="Q74" s="282" t="s">
        <v>69</v>
      </c>
      <c r="R74" s="78">
        <v>8</v>
      </c>
      <c r="S74" s="78"/>
      <c r="T74" s="78">
        <v>4</v>
      </c>
      <c r="U74" s="78">
        <v>4</v>
      </c>
      <c r="V74" s="78"/>
      <c r="W74" s="78">
        <v>2</v>
      </c>
      <c r="X74" s="78">
        <v>1</v>
      </c>
      <c r="Y74" s="78"/>
      <c r="Z74" s="78">
        <v>0</v>
      </c>
      <c r="AA74" s="78">
        <v>13</v>
      </c>
      <c r="AB74" s="78"/>
      <c r="AC74" s="78">
        <v>4</v>
      </c>
      <c r="AD74" s="78">
        <f t="shared" ref="AD74:AD99" si="54">+R74+U74+X74+AA74</f>
        <v>26</v>
      </c>
      <c r="AE74" s="283">
        <f t="shared" ref="AE74:AE99" si="55">+T74+W74+Z74+AC74</f>
        <v>10</v>
      </c>
      <c r="AF74" s="85"/>
      <c r="AG74" s="282" t="s">
        <v>69</v>
      </c>
      <c r="AH74" s="431">
        <v>8</v>
      </c>
      <c r="AI74" s="431">
        <v>8</v>
      </c>
      <c r="AJ74" s="91">
        <v>8</v>
      </c>
      <c r="AK74" s="91">
        <v>7</v>
      </c>
      <c r="AL74" s="91">
        <f t="shared" ref="AL74:AL99" si="56">+AH74+AI74+AJ74+AK74</f>
        <v>31</v>
      </c>
      <c r="AM74" s="91">
        <v>29</v>
      </c>
      <c r="AN74" s="91">
        <v>7</v>
      </c>
      <c r="AO74" s="90">
        <f>+AM74+AN74</f>
        <v>36</v>
      </c>
      <c r="AP74" s="283">
        <v>7</v>
      </c>
      <c r="AQ74" s="85"/>
      <c r="AR74" s="282" t="s">
        <v>69</v>
      </c>
      <c r="AS74" s="78">
        <v>31</v>
      </c>
      <c r="AT74" s="283">
        <v>1</v>
      </c>
    </row>
    <row r="75" spans="1:46" s="428" customFormat="1" ht="15" customHeight="1">
      <c r="A75" s="282" t="s">
        <v>70</v>
      </c>
      <c r="B75" s="120">
        <v>667</v>
      </c>
      <c r="C75" s="626"/>
      <c r="D75" s="120">
        <v>330</v>
      </c>
      <c r="E75" s="120">
        <v>703</v>
      </c>
      <c r="F75" s="626"/>
      <c r="G75" s="120">
        <v>395</v>
      </c>
      <c r="H75" s="78">
        <v>591</v>
      </c>
      <c r="I75" s="78"/>
      <c r="J75" s="78">
        <v>305</v>
      </c>
      <c r="K75" s="78">
        <v>655</v>
      </c>
      <c r="L75" s="78"/>
      <c r="M75" s="78">
        <v>324</v>
      </c>
      <c r="N75" s="78">
        <f>+B75+E75+H75+K75</f>
        <v>2616</v>
      </c>
      <c r="O75" s="283">
        <f>+D75+G75+J75+M75</f>
        <v>1354</v>
      </c>
      <c r="P75" s="89"/>
      <c r="Q75" s="282" t="s">
        <v>70</v>
      </c>
      <c r="R75" s="78">
        <v>30</v>
      </c>
      <c r="S75" s="78"/>
      <c r="T75" s="78">
        <v>16</v>
      </c>
      <c r="U75" s="78">
        <v>14</v>
      </c>
      <c r="V75" s="78"/>
      <c r="W75" s="78">
        <v>6</v>
      </c>
      <c r="X75" s="78">
        <v>11</v>
      </c>
      <c r="Y75" s="78"/>
      <c r="Z75" s="78">
        <v>6</v>
      </c>
      <c r="AA75" s="78">
        <v>47</v>
      </c>
      <c r="AB75" s="78"/>
      <c r="AC75" s="78">
        <v>24</v>
      </c>
      <c r="AD75" s="78">
        <f t="shared" si="54"/>
        <v>102</v>
      </c>
      <c r="AE75" s="283">
        <f t="shared" si="55"/>
        <v>52</v>
      </c>
      <c r="AF75" s="85"/>
      <c r="AG75" s="299" t="s">
        <v>70</v>
      </c>
      <c r="AH75" s="120">
        <v>11</v>
      </c>
      <c r="AI75" s="120">
        <v>12</v>
      </c>
      <c r="AJ75" s="120">
        <v>11</v>
      </c>
      <c r="AK75" s="120">
        <v>11</v>
      </c>
      <c r="AL75" s="120">
        <v>45</v>
      </c>
      <c r="AM75" s="120">
        <v>6</v>
      </c>
      <c r="AN75" s="120">
        <v>22</v>
      </c>
      <c r="AO75" s="90">
        <f>+AM75+AN75</f>
        <v>28</v>
      </c>
      <c r="AP75" s="283">
        <v>7</v>
      </c>
      <c r="AQ75" s="85"/>
      <c r="AR75" s="282" t="s">
        <v>70</v>
      </c>
      <c r="AS75" s="78">
        <v>76</v>
      </c>
      <c r="AT75" s="283">
        <v>30</v>
      </c>
    </row>
    <row r="76" spans="1:46" s="428" customFormat="1" ht="15" customHeight="1">
      <c r="A76" s="284" t="s">
        <v>71</v>
      </c>
      <c r="B76" s="120"/>
      <c r="C76" s="626"/>
      <c r="D76" s="120"/>
      <c r="E76" s="120"/>
      <c r="F76" s="626"/>
      <c r="G76" s="120"/>
      <c r="H76" s="78"/>
      <c r="I76" s="78"/>
      <c r="J76" s="78"/>
      <c r="K76" s="78"/>
      <c r="L76" s="78"/>
      <c r="M76" s="78"/>
      <c r="N76" s="78"/>
      <c r="O76" s="283"/>
      <c r="P76" s="89"/>
      <c r="Q76" s="284" t="s">
        <v>71</v>
      </c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>
        <f t="shared" si="54"/>
        <v>0</v>
      </c>
      <c r="AE76" s="283">
        <f t="shared" si="55"/>
        <v>0</v>
      </c>
      <c r="AF76" s="85"/>
      <c r="AG76" s="284" t="s">
        <v>71</v>
      </c>
      <c r="AH76" s="432"/>
      <c r="AI76" s="432"/>
      <c r="AJ76" s="78"/>
      <c r="AK76" s="78"/>
      <c r="AL76" s="78"/>
      <c r="AM76" s="78"/>
      <c r="AN76" s="78"/>
      <c r="AO76" s="78"/>
      <c r="AP76" s="283"/>
      <c r="AQ76" s="85"/>
      <c r="AR76" s="284" t="s">
        <v>71</v>
      </c>
      <c r="AS76" s="78"/>
      <c r="AT76" s="283"/>
    </row>
    <row r="77" spans="1:46" s="428" customFormat="1" ht="15" customHeight="1">
      <c r="A77" s="282" t="s">
        <v>72</v>
      </c>
      <c r="B77" s="120">
        <v>63</v>
      </c>
      <c r="C77" s="626"/>
      <c r="D77" s="120">
        <v>31</v>
      </c>
      <c r="E77" s="120">
        <v>60</v>
      </c>
      <c r="F77" s="626"/>
      <c r="G77" s="120">
        <v>30</v>
      </c>
      <c r="H77" s="78">
        <v>54</v>
      </c>
      <c r="I77" s="78"/>
      <c r="J77" s="78">
        <v>28</v>
      </c>
      <c r="K77" s="78">
        <v>48</v>
      </c>
      <c r="L77" s="78"/>
      <c r="M77" s="78">
        <v>24</v>
      </c>
      <c r="N77" s="78">
        <f t="shared" si="53"/>
        <v>225</v>
      </c>
      <c r="O77" s="283">
        <f t="shared" ref="O77:O85" si="57">+D77+G77+J77+M77</f>
        <v>113</v>
      </c>
      <c r="P77" s="89"/>
      <c r="Q77" s="282" t="s">
        <v>72</v>
      </c>
      <c r="R77" s="78">
        <v>3</v>
      </c>
      <c r="S77" s="78"/>
      <c r="T77" s="78">
        <v>2</v>
      </c>
      <c r="U77" s="78">
        <v>0</v>
      </c>
      <c r="V77" s="78"/>
      <c r="W77" s="78">
        <v>0</v>
      </c>
      <c r="X77" s="78">
        <v>1</v>
      </c>
      <c r="Y77" s="78"/>
      <c r="Z77" s="78">
        <v>0</v>
      </c>
      <c r="AA77" s="78">
        <v>0</v>
      </c>
      <c r="AB77" s="78"/>
      <c r="AC77" s="78">
        <v>0</v>
      </c>
      <c r="AD77" s="78">
        <f t="shared" si="54"/>
        <v>4</v>
      </c>
      <c r="AE77" s="283">
        <f t="shared" si="55"/>
        <v>2</v>
      </c>
      <c r="AF77" s="85"/>
      <c r="AG77" s="282" t="s">
        <v>72</v>
      </c>
      <c r="AH77" s="120">
        <v>2</v>
      </c>
      <c r="AI77" s="120">
        <v>2</v>
      </c>
      <c r="AJ77" s="78">
        <v>2</v>
      </c>
      <c r="AK77" s="78">
        <v>2</v>
      </c>
      <c r="AL77" s="78">
        <f t="shared" si="56"/>
        <v>8</v>
      </c>
      <c r="AM77" s="78">
        <v>8</v>
      </c>
      <c r="AN77" s="78">
        <v>0</v>
      </c>
      <c r="AO77" s="90">
        <f t="shared" ref="AO77:AO85" si="58">+AM77+AN77</f>
        <v>8</v>
      </c>
      <c r="AP77" s="283">
        <v>2</v>
      </c>
      <c r="AQ77" s="85"/>
      <c r="AR77" s="282" t="s">
        <v>72</v>
      </c>
      <c r="AS77" s="78">
        <v>17</v>
      </c>
      <c r="AT77" s="283">
        <v>1</v>
      </c>
    </row>
    <row r="78" spans="1:46" s="428" customFormat="1" ht="15" customHeight="1">
      <c r="A78" s="282" t="s">
        <v>73</v>
      </c>
      <c r="B78" s="120">
        <v>93</v>
      </c>
      <c r="C78" s="626"/>
      <c r="D78" s="120">
        <v>50</v>
      </c>
      <c r="E78" s="120">
        <v>79</v>
      </c>
      <c r="F78" s="626"/>
      <c r="G78" s="120">
        <v>34</v>
      </c>
      <c r="H78" s="78">
        <v>50</v>
      </c>
      <c r="I78" s="78"/>
      <c r="J78" s="78">
        <v>21</v>
      </c>
      <c r="K78" s="78">
        <v>51</v>
      </c>
      <c r="L78" s="78"/>
      <c r="M78" s="78">
        <v>19</v>
      </c>
      <c r="N78" s="78">
        <f t="shared" si="53"/>
        <v>273</v>
      </c>
      <c r="O78" s="283">
        <f t="shared" si="57"/>
        <v>124</v>
      </c>
      <c r="P78" s="89"/>
      <c r="Q78" s="282" t="s">
        <v>73</v>
      </c>
      <c r="R78" s="78">
        <v>12</v>
      </c>
      <c r="S78" s="78"/>
      <c r="T78" s="78">
        <v>11</v>
      </c>
      <c r="U78" s="78">
        <v>11</v>
      </c>
      <c r="V78" s="78"/>
      <c r="W78" s="78">
        <v>4</v>
      </c>
      <c r="X78" s="78">
        <v>0</v>
      </c>
      <c r="Y78" s="78"/>
      <c r="Z78" s="78">
        <v>0</v>
      </c>
      <c r="AA78" s="78">
        <v>3</v>
      </c>
      <c r="AB78" s="78"/>
      <c r="AC78" s="78">
        <v>2</v>
      </c>
      <c r="AD78" s="78">
        <f t="shared" si="54"/>
        <v>26</v>
      </c>
      <c r="AE78" s="283">
        <f t="shared" si="55"/>
        <v>17</v>
      </c>
      <c r="AF78" s="85"/>
      <c r="AG78" s="282" t="s">
        <v>73</v>
      </c>
      <c r="AH78" s="120">
        <v>2</v>
      </c>
      <c r="AI78" s="120">
        <v>2</v>
      </c>
      <c r="AJ78" s="78">
        <v>1</v>
      </c>
      <c r="AK78" s="78">
        <v>1</v>
      </c>
      <c r="AL78" s="78">
        <f t="shared" si="56"/>
        <v>6</v>
      </c>
      <c r="AM78" s="78">
        <v>7</v>
      </c>
      <c r="AN78" s="78">
        <v>2</v>
      </c>
      <c r="AO78" s="90">
        <f t="shared" si="58"/>
        <v>9</v>
      </c>
      <c r="AP78" s="283">
        <v>1</v>
      </c>
      <c r="AQ78" s="85"/>
      <c r="AR78" s="282" t="s">
        <v>73</v>
      </c>
      <c r="AS78" s="78">
        <v>15</v>
      </c>
      <c r="AT78" s="283">
        <v>1</v>
      </c>
    </row>
    <row r="79" spans="1:46" s="428" customFormat="1" ht="15" customHeight="1">
      <c r="A79" s="282" t="s">
        <v>74</v>
      </c>
      <c r="B79" s="120">
        <v>0</v>
      </c>
      <c r="C79" s="626"/>
      <c r="D79" s="120">
        <v>0</v>
      </c>
      <c r="E79" s="120">
        <v>0</v>
      </c>
      <c r="F79" s="626"/>
      <c r="G79" s="120">
        <v>0</v>
      </c>
      <c r="H79" s="78">
        <v>0</v>
      </c>
      <c r="I79" s="78"/>
      <c r="J79" s="78">
        <v>0</v>
      </c>
      <c r="K79" s="78">
        <v>0</v>
      </c>
      <c r="L79" s="78"/>
      <c r="M79" s="78">
        <v>0</v>
      </c>
      <c r="N79" s="78">
        <f t="shared" si="53"/>
        <v>0</v>
      </c>
      <c r="O79" s="283">
        <f t="shared" si="57"/>
        <v>0</v>
      </c>
      <c r="P79" s="89"/>
      <c r="Q79" s="282" t="s">
        <v>74</v>
      </c>
      <c r="R79" s="78">
        <v>0</v>
      </c>
      <c r="S79" s="78"/>
      <c r="T79" s="78">
        <v>0</v>
      </c>
      <c r="U79" s="78">
        <v>0</v>
      </c>
      <c r="V79" s="78"/>
      <c r="W79" s="78">
        <v>0</v>
      </c>
      <c r="X79" s="78">
        <v>0</v>
      </c>
      <c r="Y79" s="78"/>
      <c r="Z79" s="78">
        <v>0</v>
      </c>
      <c r="AA79" s="78">
        <v>0</v>
      </c>
      <c r="AB79" s="78"/>
      <c r="AC79" s="78">
        <v>0</v>
      </c>
      <c r="AD79" s="78">
        <f t="shared" si="54"/>
        <v>0</v>
      </c>
      <c r="AE79" s="283">
        <f t="shared" si="55"/>
        <v>0</v>
      </c>
      <c r="AF79" s="85"/>
      <c r="AG79" s="282" t="s">
        <v>74</v>
      </c>
      <c r="AH79" s="120"/>
      <c r="AI79" s="120"/>
      <c r="AJ79" s="78"/>
      <c r="AK79" s="78"/>
      <c r="AL79" s="78"/>
      <c r="AM79" s="78"/>
      <c r="AN79" s="78"/>
      <c r="AO79" s="90">
        <f t="shared" si="58"/>
        <v>0</v>
      </c>
      <c r="AP79" s="283">
        <v>0</v>
      </c>
      <c r="AQ79" s="85"/>
      <c r="AR79" s="282" t="s">
        <v>74</v>
      </c>
      <c r="AS79" s="78">
        <v>0</v>
      </c>
      <c r="AT79" s="283">
        <v>0</v>
      </c>
    </row>
    <row r="80" spans="1:46" s="428" customFormat="1" ht="15" customHeight="1">
      <c r="A80" s="282" t="s">
        <v>75</v>
      </c>
      <c r="B80" s="120">
        <v>67</v>
      </c>
      <c r="C80" s="626"/>
      <c r="D80" s="120">
        <v>40</v>
      </c>
      <c r="E80" s="120">
        <v>55</v>
      </c>
      <c r="F80" s="626"/>
      <c r="G80" s="120">
        <v>27</v>
      </c>
      <c r="H80" s="78">
        <v>42</v>
      </c>
      <c r="I80" s="78"/>
      <c r="J80" s="78">
        <v>20</v>
      </c>
      <c r="K80" s="78">
        <v>25</v>
      </c>
      <c r="L80" s="78"/>
      <c r="M80" s="78">
        <v>13</v>
      </c>
      <c r="N80" s="78">
        <f t="shared" si="53"/>
        <v>189</v>
      </c>
      <c r="O80" s="283">
        <f t="shared" si="57"/>
        <v>100</v>
      </c>
      <c r="P80" s="89"/>
      <c r="Q80" s="282" t="s">
        <v>75</v>
      </c>
      <c r="R80" s="78">
        <v>9</v>
      </c>
      <c r="S80" s="78"/>
      <c r="T80" s="78">
        <v>6</v>
      </c>
      <c r="U80" s="78">
        <v>10</v>
      </c>
      <c r="V80" s="78"/>
      <c r="W80" s="78">
        <v>8</v>
      </c>
      <c r="X80" s="78">
        <v>2</v>
      </c>
      <c r="Y80" s="78"/>
      <c r="Z80" s="78">
        <v>1</v>
      </c>
      <c r="AA80" s="78">
        <v>0</v>
      </c>
      <c r="AB80" s="78"/>
      <c r="AC80" s="78">
        <v>0</v>
      </c>
      <c r="AD80" s="78">
        <f t="shared" si="54"/>
        <v>21</v>
      </c>
      <c r="AE80" s="283">
        <f t="shared" si="55"/>
        <v>15</v>
      </c>
      <c r="AF80" s="85"/>
      <c r="AG80" s="282" t="s">
        <v>75</v>
      </c>
      <c r="AH80" s="120">
        <v>1</v>
      </c>
      <c r="AI80" s="120">
        <v>1</v>
      </c>
      <c r="AJ80" s="78">
        <v>1</v>
      </c>
      <c r="AK80" s="78">
        <v>1</v>
      </c>
      <c r="AL80" s="78">
        <f t="shared" si="56"/>
        <v>4</v>
      </c>
      <c r="AM80" s="78">
        <v>4</v>
      </c>
      <c r="AN80" s="78">
        <v>0</v>
      </c>
      <c r="AO80" s="90">
        <f t="shared" si="58"/>
        <v>4</v>
      </c>
      <c r="AP80" s="283">
        <v>1</v>
      </c>
      <c r="AQ80" s="85"/>
      <c r="AR80" s="282" t="s">
        <v>75</v>
      </c>
      <c r="AS80" s="78">
        <v>6</v>
      </c>
      <c r="AT80" s="283">
        <v>0</v>
      </c>
    </row>
    <row r="81" spans="1:46" s="428" customFormat="1" ht="15" customHeight="1">
      <c r="A81" s="282" t="s">
        <v>76</v>
      </c>
      <c r="B81" s="120">
        <v>262</v>
      </c>
      <c r="C81" s="626"/>
      <c r="D81" s="120">
        <v>134</v>
      </c>
      <c r="E81" s="120">
        <v>274</v>
      </c>
      <c r="F81" s="626"/>
      <c r="G81" s="120">
        <v>123</v>
      </c>
      <c r="H81" s="78">
        <v>239</v>
      </c>
      <c r="I81" s="78"/>
      <c r="J81" s="78">
        <v>109</v>
      </c>
      <c r="K81" s="78">
        <v>219</v>
      </c>
      <c r="L81" s="78"/>
      <c r="M81" s="78">
        <v>108</v>
      </c>
      <c r="N81" s="78">
        <f t="shared" si="53"/>
        <v>994</v>
      </c>
      <c r="O81" s="283">
        <f t="shared" si="57"/>
        <v>474</v>
      </c>
      <c r="P81" s="89"/>
      <c r="Q81" s="282" t="s">
        <v>76</v>
      </c>
      <c r="R81" s="78">
        <v>10</v>
      </c>
      <c r="S81" s="78"/>
      <c r="T81" s="78">
        <v>6</v>
      </c>
      <c r="U81" s="78">
        <v>5</v>
      </c>
      <c r="V81" s="78"/>
      <c r="W81" s="78">
        <v>5</v>
      </c>
      <c r="X81" s="78">
        <v>12</v>
      </c>
      <c r="Y81" s="78"/>
      <c r="Z81" s="78">
        <v>3</v>
      </c>
      <c r="AA81" s="78">
        <v>16</v>
      </c>
      <c r="AB81" s="78"/>
      <c r="AC81" s="78">
        <v>6</v>
      </c>
      <c r="AD81" s="78">
        <f t="shared" si="54"/>
        <v>43</v>
      </c>
      <c r="AE81" s="283">
        <f t="shared" si="55"/>
        <v>20</v>
      </c>
      <c r="AF81" s="85"/>
      <c r="AG81" s="282" t="s">
        <v>76</v>
      </c>
      <c r="AH81" s="120">
        <v>5</v>
      </c>
      <c r="AI81" s="120">
        <v>7</v>
      </c>
      <c r="AJ81" s="78">
        <v>6</v>
      </c>
      <c r="AK81" s="78">
        <v>5</v>
      </c>
      <c r="AL81" s="78">
        <f t="shared" si="56"/>
        <v>23</v>
      </c>
      <c r="AM81" s="78">
        <v>21</v>
      </c>
      <c r="AN81" s="78">
        <v>4</v>
      </c>
      <c r="AO81" s="90">
        <f t="shared" si="58"/>
        <v>25</v>
      </c>
      <c r="AP81" s="283">
        <v>5</v>
      </c>
      <c r="AQ81" s="85"/>
      <c r="AR81" s="282" t="s">
        <v>76</v>
      </c>
      <c r="AS81" s="78">
        <v>38</v>
      </c>
      <c r="AT81" s="283">
        <v>4</v>
      </c>
    </row>
    <row r="82" spans="1:46" s="428" customFormat="1" ht="15" customHeight="1">
      <c r="A82" s="282" t="s">
        <v>77</v>
      </c>
      <c r="B82" s="120">
        <v>385</v>
      </c>
      <c r="C82" s="626"/>
      <c r="D82" s="120">
        <v>208</v>
      </c>
      <c r="E82" s="120">
        <v>295</v>
      </c>
      <c r="F82" s="626"/>
      <c r="G82" s="120">
        <v>143</v>
      </c>
      <c r="H82" s="78">
        <v>178</v>
      </c>
      <c r="I82" s="78"/>
      <c r="J82" s="78">
        <v>88</v>
      </c>
      <c r="K82" s="78">
        <v>156</v>
      </c>
      <c r="L82" s="78"/>
      <c r="M82" s="78">
        <v>71</v>
      </c>
      <c r="N82" s="78">
        <f t="shared" si="53"/>
        <v>1014</v>
      </c>
      <c r="O82" s="283">
        <f t="shared" si="57"/>
        <v>510</v>
      </c>
      <c r="P82" s="89"/>
      <c r="Q82" s="282" t="s">
        <v>77</v>
      </c>
      <c r="R82" s="78">
        <v>30</v>
      </c>
      <c r="S82" s="78"/>
      <c r="T82" s="78">
        <v>17</v>
      </c>
      <c r="U82" s="78">
        <v>17</v>
      </c>
      <c r="V82" s="78"/>
      <c r="W82" s="78">
        <v>11</v>
      </c>
      <c r="X82" s="78">
        <v>10</v>
      </c>
      <c r="Y82" s="78"/>
      <c r="Z82" s="78">
        <v>7</v>
      </c>
      <c r="AA82" s="78">
        <v>5</v>
      </c>
      <c r="AB82" s="78"/>
      <c r="AC82" s="78">
        <v>2</v>
      </c>
      <c r="AD82" s="78">
        <f t="shared" si="54"/>
        <v>62</v>
      </c>
      <c r="AE82" s="283">
        <f t="shared" si="55"/>
        <v>37</v>
      </c>
      <c r="AF82" s="85"/>
      <c r="AG82" s="282" t="s">
        <v>77</v>
      </c>
      <c r="AH82" s="120">
        <v>11</v>
      </c>
      <c r="AI82" s="120">
        <v>10</v>
      </c>
      <c r="AJ82" s="78">
        <v>9</v>
      </c>
      <c r="AK82" s="78">
        <v>9</v>
      </c>
      <c r="AL82" s="78">
        <f t="shared" si="56"/>
        <v>39</v>
      </c>
      <c r="AM82" s="78">
        <v>42</v>
      </c>
      <c r="AN82" s="78">
        <v>1</v>
      </c>
      <c r="AO82" s="90">
        <f t="shared" si="58"/>
        <v>43</v>
      </c>
      <c r="AP82" s="283">
        <v>7</v>
      </c>
      <c r="AQ82" s="85"/>
      <c r="AR82" s="282" t="s">
        <v>77</v>
      </c>
      <c r="AS82" s="78">
        <v>43</v>
      </c>
      <c r="AT82" s="283">
        <v>5</v>
      </c>
    </row>
    <row r="83" spans="1:46" s="428" customFormat="1" ht="15" customHeight="1">
      <c r="A83" s="282" t="s">
        <v>78</v>
      </c>
      <c r="B83" s="120">
        <v>160</v>
      </c>
      <c r="C83" s="626"/>
      <c r="D83" s="120">
        <v>80</v>
      </c>
      <c r="E83" s="120">
        <v>128</v>
      </c>
      <c r="F83" s="626"/>
      <c r="G83" s="120">
        <v>66</v>
      </c>
      <c r="H83" s="78">
        <v>125</v>
      </c>
      <c r="I83" s="78"/>
      <c r="J83" s="78">
        <v>72</v>
      </c>
      <c r="K83" s="78">
        <v>96</v>
      </c>
      <c r="L83" s="78"/>
      <c r="M83" s="78">
        <v>44</v>
      </c>
      <c r="N83" s="78">
        <f t="shared" si="53"/>
        <v>509</v>
      </c>
      <c r="O83" s="283">
        <f t="shared" si="57"/>
        <v>262</v>
      </c>
      <c r="P83" s="89"/>
      <c r="Q83" s="282" t="s">
        <v>78</v>
      </c>
      <c r="R83" s="78">
        <v>10</v>
      </c>
      <c r="S83" s="78"/>
      <c r="T83" s="78">
        <v>3</v>
      </c>
      <c r="U83" s="78">
        <v>1</v>
      </c>
      <c r="V83" s="78"/>
      <c r="W83" s="78">
        <v>1</v>
      </c>
      <c r="X83" s="78">
        <v>10</v>
      </c>
      <c r="Y83" s="78"/>
      <c r="Z83" s="78">
        <v>6</v>
      </c>
      <c r="AA83" s="78">
        <v>0</v>
      </c>
      <c r="AB83" s="78"/>
      <c r="AC83" s="78">
        <v>0</v>
      </c>
      <c r="AD83" s="78">
        <f t="shared" si="54"/>
        <v>21</v>
      </c>
      <c r="AE83" s="283">
        <f t="shared" si="55"/>
        <v>10</v>
      </c>
      <c r="AF83" s="85"/>
      <c r="AG83" s="282" t="s">
        <v>78</v>
      </c>
      <c r="AH83" s="120">
        <v>7</v>
      </c>
      <c r="AI83" s="120">
        <v>7</v>
      </c>
      <c r="AJ83" s="78">
        <v>4</v>
      </c>
      <c r="AK83" s="78">
        <v>3</v>
      </c>
      <c r="AL83" s="78">
        <f t="shared" si="56"/>
        <v>21</v>
      </c>
      <c r="AM83" s="78">
        <v>14</v>
      </c>
      <c r="AN83" s="78">
        <v>2</v>
      </c>
      <c r="AO83" s="90">
        <f t="shared" si="58"/>
        <v>16</v>
      </c>
      <c r="AP83" s="283">
        <v>4</v>
      </c>
      <c r="AQ83" s="85"/>
      <c r="AR83" s="282" t="s">
        <v>78</v>
      </c>
      <c r="AS83" s="78">
        <v>17</v>
      </c>
      <c r="AT83" s="283">
        <v>0</v>
      </c>
    </row>
    <row r="84" spans="1:46" s="428" customFormat="1" ht="15.75" customHeight="1">
      <c r="A84" s="282" t="s">
        <v>79</v>
      </c>
      <c r="B84" s="120">
        <v>1808</v>
      </c>
      <c r="C84" s="626"/>
      <c r="D84" s="120">
        <v>930</v>
      </c>
      <c r="E84" s="120">
        <v>1574</v>
      </c>
      <c r="F84" s="626"/>
      <c r="G84" s="120">
        <v>834</v>
      </c>
      <c r="H84" s="78">
        <v>1254</v>
      </c>
      <c r="I84" s="78"/>
      <c r="J84" s="78">
        <v>682</v>
      </c>
      <c r="K84" s="78">
        <v>1075</v>
      </c>
      <c r="L84" s="78"/>
      <c r="M84" s="78">
        <v>623</v>
      </c>
      <c r="N84" s="78">
        <f t="shared" si="53"/>
        <v>5711</v>
      </c>
      <c r="O84" s="283">
        <f t="shared" si="57"/>
        <v>3069</v>
      </c>
      <c r="P84" s="89"/>
      <c r="Q84" s="282" t="s">
        <v>79</v>
      </c>
      <c r="R84" s="78">
        <v>162</v>
      </c>
      <c r="S84" s="78"/>
      <c r="T84" s="78">
        <v>73</v>
      </c>
      <c r="U84" s="78">
        <v>96</v>
      </c>
      <c r="V84" s="78"/>
      <c r="W84" s="78">
        <v>41</v>
      </c>
      <c r="X84" s="78">
        <v>35</v>
      </c>
      <c r="Y84" s="78"/>
      <c r="Z84" s="78">
        <v>16</v>
      </c>
      <c r="AA84" s="78">
        <v>33</v>
      </c>
      <c r="AB84" s="78"/>
      <c r="AC84" s="78">
        <v>20</v>
      </c>
      <c r="AD84" s="78">
        <f t="shared" si="54"/>
        <v>326</v>
      </c>
      <c r="AE84" s="283">
        <f t="shared" si="55"/>
        <v>150</v>
      </c>
      <c r="AF84" s="85"/>
      <c r="AG84" s="282" t="s">
        <v>79</v>
      </c>
      <c r="AH84" s="120">
        <v>50</v>
      </c>
      <c r="AI84" s="120">
        <v>44</v>
      </c>
      <c r="AJ84" s="78">
        <v>35</v>
      </c>
      <c r="AK84" s="78">
        <v>34</v>
      </c>
      <c r="AL84" s="78">
        <f t="shared" si="56"/>
        <v>163</v>
      </c>
      <c r="AM84" s="78">
        <v>157</v>
      </c>
      <c r="AN84" s="78">
        <v>14</v>
      </c>
      <c r="AO84" s="90">
        <f t="shared" si="58"/>
        <v>171</v>
      </c>
      <c r="AP84" s="283">
        <v>32</v>
      </c>
      <c r="AQ84" s="85"/>
      <c r="AR84" s="282" t="s">
        <v>79</v>
      </c>
      <c r="AS84" s="78">
        <v>179</v>
      </c>
      <c r="AT84" s="283">
        <v>105</v>
      </c>
    </row>
    <row r="85" spans="1:46" s="428" customFormat="1" ht="15" customHeight="1">
      <c r="A85" s="282" t="s">
        <v>80</v>
      </c>
      <c r="B85" s="120">
        <v>247</v>
      </c>
      <c r="C85" s="626"/>
      <c r="D85" s="120">
        <v>127</v>
      </c>
      <c r="E85" s="120">
        <v>184</v>
      </c>
      <c r="F85" s="626"/>
      <c r="G85" s="120">
        <v>81</v>
      </c>
      <c r="H85" s="78">
        <v>138</v>
      </c>
      <c r="I85" s="78"/>
      <c r="J85" s="78">
        <v>58</v>
      </c>
      <c r="K85" s="78">
        <v>103</v>
      </c>
      <c r="L85" s="78"/>
      <c r="M85" s="78">
        <v>39</v>
      </c>
      <c r="N85" s="78">
        <f t="shared" si="53"/>
        <v>672</v>
      </c>
      <c r="O85" s="283">
        <f t="shared" si="57"/>
        <v>305</v>
      </c>
      <c r="P85" s="89"/>
      <c r="Q85" s="282" t="s">
        <v>80</v>
      </c>
      <c r="R85" s="78">
        <v>39</v>
      </c>
      <c r="S85" s="78"/>
      <c r="T85" s="78">
        <v>23</v>
      </c>
      <c r="U85" s="78">
        <v>23</v>
      </c>
      <c r="V85" s="78"/>
      <c r="W85" s="78">
        <v>12</v>
      </c>
      <c r="X85" s="78">
        <v>13</v>
      </c>
      <c r="Y85" s="78"/>
      <c r="Z85" s="78">
        <v>5</v>
      </c>
      <c r="AA85" s="78">
        <v>25</v>
      </c>
      <c r="AB85" s="78"/>
      <c r="AC85" s="78">
        <v>9</v>
      </c>
      <c r="AD85" s="78">
        <f t="shared" si="54"/>
        <v>100</v>
      </c>
      <c r="AE85" s="283">
        <f t="shared" si="55"/>
        <v>49</v>
      </c>
      <c r="AF85" s="85"/>
      <c r="AG85" s="282" t="s">
        <v>80</v>
      </c>
      <c r="AH85" s="120">
        <v>7</v>
      </c>
      <c r="AI85" s="120">
        <v>7</v>
      </c>
      <c r="AJ85" s="78">
        <v>2</v>
      </c>
      <c r="AK85" s="78">
        <v>2</v>
      </c>
      <c r="AL85" s="78">
        <f t="shared" si="56"/>
        <v>18</v>
      </c>
      <c r="AM85" s="78">
        <v>26</v>
      </c>
      <c r="AN85" s="78">
        <v>2</v>
      </c>
      <c r="AO85" s="90">
        <f t="shared" si="58"/>
        <v>28</v>
      </c>
      <c r="AP85" s="283">
        <v>5</v>
      </c>
      <c r="AQ85" s="85"/>
      <c r="AR85" s="282" t="s">
        <v>80</v>
      </c>
      <c r="AS85" s="78">
        <v>43</v>
      </c>
      <c r="AT85" s="283">
        <v>9</v>
      </c>
    </row>
    <row r="86" spans="1:46" s="428" customFormat="1" ht="15" customHeight="1">
      <c r="A86" s="284" t="s">
        <v>81</v>
      </c>
      <c r="B86" s="120"/>
      <c r="C86" s="626"/>
      <c r="D86" s="120"/>
      <c r="E86" s="120"/>
      <c r="F86" s="626"/>
      <c r="G86" s="120"/>
      <c r="H86" s="78"/>
      <c r="I86" s="78"/>
      <c r="J86" s="78"/>
      <c r="K86" s="78"/>
      <c r="L86" s="78"/>
      <c r="M86" s="78"/>
      <c r="N86" s="78"/>
      <c r="O86" s="283"/>
      <c r="P86" s="89"/>
      <c r="Q86" s="284" t="s">
        <v>81</v>
      </c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>
        <f t="shared" si="54"/>
        <v>0</v>
      </c>
      <c r="AE86" s="283">
        <f t="shared" si="55"/>
        <v>0</v>
      </c>
      <c r="AF86" s="85"/>
      <c r="AG86" s="284" t="s">
        <v>81</v>
      </c>
      <c r="AH86" s="120"/>
      <c r="AI86" s="120"/>
      <c r="AJ86" s="78"/>
      <c r="AK86" s="78"/>
      <c r="AL86" s="78"/>
      <c r="AM86" s="78"/>
      <c r="AN86" s="78"/>
      <c r="AO86" s="78"/>
      <c r="AP86" s="283"/>
      <c r="AQ86" s="85"/>
      <c r="AR86" s="284" t="s">
        <v>81</v>
      </c>
      <c r="AS86" s="78"/>
      <c r="AT86" s="283"/>
    </row>
    <row r="87" spans="1:46" s="428" customFormat="1" ht="15" customHeight="1">
      <c r="A87" s="282" t="s">
        <v>83</v>
      </c>
      <c r="B87" s="120">
        <v>373</v>
      </c>
      <c r="C87" s="626"/>
      <c r="D87" s="120">
        <v>224</v>
      </c>
      <c r="E87" s="120">
        <v>334</v>
      </c>
      <c r="F87" s="626"/>
      <c r="G87" s="120">
        <v>177</v>
      </c>
      <c r="H87" s="78">
        <v>320</v>
      </c>
      <c r="I87" s="78"/>
      <c r="J87" s="78">
        <v>187</v>
      </c>
      <c r="K87" s="78">
        <v>418</v>
      </c>
      <c r="L87" s="78"/>
      <c r="M87" s="78">
        <v>208</v>
      </c>
      <c r="N87" s="78">
        <f t="shared" si="53"/>
        <v>1445</v>
      </c>
      <c r="O87" s="283">
        <f>+D87+G87+J87+M87</f>
        <v>796</v>
      </c>
      <c r="P87" s="89"/>
      <c r="Q87" s="282" t="s">
        <v>83</v>
      </c>
      <c r="R87" s="78">
        <v>48</v>
      </c>
      <c r="S87" s="78"/>
      <c r="T87" s="78">
        <v>27</v>
      </c>
      <c r="U87" s="78">
        <v>12</v>
      </c>
      <c r="V87" s="78"/>
      <c r="W87" s="78">
        <v>4</v>
      </c>
      <c r="X87" s="78">
        <v>21</v>
      </c>
      <c r="Y87" s="78"/>
      <c r="Z87" s="78">
        <v>16</v>
      </c>
      <c r="AA87" s="78">
        <v>52</v>
      </c>
      <c r="AB87" s="78"/>
      <c r="AC87" s="78">
        <v>29</v>
      </c>
      <c r="AD87" s="78">
        <f t="shared" si="54"/>
        <v>133</v>
      </c>
      <c r="AE87" s="283">
        <f t="shared" si="55"/>
        <v>76</v>
      </c>
      <c r="AF87" s="85"/>
      <c r="AG87" s="282" t="s">
        <v>83</v>
      </c>
      <c r="AH87" s="120">
        <v>11</v>
      </c>
      <c r="AI87" s="120">
        <v>10</v>
      </c>
      <c r="AJ87" s="78">
        <v>9</v>
      </c>
      <c r="AK87" s="78">
        <v>9</v>
      </c>
      <c r="AL87" s="78">
        <f t="shared" si="56"/>
        <v>39</v>
      </c>
      <c r="AM87" s="78">
        <v>39</v>
      </c>
      <c r="AN87" s="78">
        <v>0</v>
      </c>
      <c r="AO87" s="90">
        <f>+AM87+AN87</f>
        <v>39</v>
      </c>
      <c r="AP87" s="283">
        <v>6</v>
      </c>
      <c r="AQ87" s="85"/>
      <c r="AR87" s="282" t="s">
        <v>83</v>
      </c>
      <c r="AS87" s="78">
        <v>42</v>
      </c>
      <c r="AT87" s="283">
        <v>2</v>
      </c>
    </row>
    <row r="88" spans="1:46" s="428" customFormat="1" ht="15" customHeight="1">
      <c r="A88" s="282" t="s">
        <v>85</v>
      </c>
      <c r="B88" s="120">
        <v>208</v>
      </c>
      <c r="C88" s="626"/>
      <c r="D88" s="120">
        <v>100</v>
      </c>
      <c r="E88" s="120">
        <v>232</v>
      </c>
      <c r="F88" s="626"/>
      <c r="G88" s="120">
        <v>108</v>
      </c>
      <c r="H88" s="78">
        <v>197</v>
      </c>
      <c r="I88" s="78"/>
      <c r="J88" s="78">
        <v>89</v>
      </c>
      <c r="K88" s="78">
        <v>361</v>
      </c>
      <c r="L88" s="78"/>
      <c r="M88" s="78">
        <v>148</v>
      </c>
      <c r="N88" s="78">
        <f t="shared" si="53"/>
        <v>998</v>
      </c>
      <c r="O88" s="283">
        <f>+D88+G88+J88+M88</f>
        <v>445</v>
      </c>
      <c r="P88" s="89"/>
      <c r="Q88" s="282" t="s">
        <v>85</v>
      </c>
      <c r="R88" s="78">
        <v>8</v>
      </c>
      <c r="S88" s="78"/>
      <c r="T88" s="78">
        <v>3</v>
      </c>
      <c r="U88" s="78">
        <v>2</v>
      </c>
      <c r="V88" s="78"/>
      <c r="W88" s="78">
        <v>1</v>
      </c>
      <c r="X88" s="78">
        <v>0</v>
      </c>
      <c r="Y88" s="78"/>
      <c r="Z88" s="78">
        <v>0</v>
      </c>
      <c r="AA88" s="78">
        <v>40</v>
      </c>
      <c r="AB88" s="78"/>
      <c r="AC88" s="78">
        <v>13</v>
      </c>
      <c r="AD88" s="78">
        <f t="shared" si="54"/>
        <v>50</v>
      </c>
      <c r="AE88" s="283">
        <f t="shared" si="55"/>
        <v>17</v>
      </c>
      <c r="AF88" s="85"/>
      <c r="AG88" s="282" t="s">
        <v>85</v>
      </c>
      <c r="AH88" s="120">
        <v>5</v>
      </c>
      <c r="AI88" s="120">
        <v>6</v>
      </c>
      <c r="AJ88" s="78">
        <v>5</v>
      </c>
      <c r="AK88" s="78">
        <v>7</v>
      </c>
      <c r="AL88" s="78">
        <f t="shared" si="56"/>
        <v>23</v>
      </c>
      <c r="AM88" s="78">
        <v>18</v>
      </c>
      <c r="AN88" s="78">
        <v>4</v>
      </c>
      <c r="AO88" s="90">
        <f>+AM88+AN88</f>
        <v>22</v>
      </c>
      <c r="AP88" s="283">
        <v>4</v>
      </c>
      <c r="AQ88" s="85"/>
      <c r="AR88" s="282" t="s">
        <v>85</v>
      </c>
      <c r="AS88" s="78">
        <v>18</v>
      </c>
      <c r="AT88" s="283">
        <v>7</v>
      </c>
    </row>
    <row r="89" spans="1:46" s="428" customFormat="1" ht="15" customHeight="1">
      <c r="A89" s="284" t="s">
        <v>25</v>
      </c>
      <c r="B89" s="120"/>
      <c r="C89" s="626"/>
      <c r="D89" s="120"/>
      <c r="E89" s="120"/>
      <c r="F89" s="626"/>
      <c r="G89" s="120"/>
      <c r="H89" s="78"/>
      <c r="I89" s="78"/>
      <c r="J89" s="78"/>
      <c r="K89" s="78"/>
      <c r="L89" s="78"/>
      <c r="M89" s="78"/>
      <c r="N89" s="78"/>
      <c r="O89" s="283"/>
      <c r="P89" s="89"/>
      <c r="Q89" s="284" t="s">
        <v>25</v>
      </c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>
        <f t="shared" si="54"/>
        <v>0</v>
      </c>
      <c r="AE89" s="283">
        <f t="shared" si="55"/>
        <v>0</v>
      </c>
      <c r="AF89" s="85"/>
      <c r="AG89" s="284" t="s">
        <v>25</v>
      </c>
      <c r="AH89" s="120"/>
      <c r="AI89" s="120"/>
      <c r="AJ89" s="78"/>
      <c r="AK89" s="78"/>
      <c r="AL89" s="78"/>
      <c r="AM89" s="78"/>
      <c r="AN89" s="78"/>
      <c r="AO89" s="78"/>
      <c r="AP89" s="283"/>
      <c r="AQ89" s="85"/>
      <c r="AR89" s="284" t="s">
        <v>25</v>
      </c>
      <c r="AS89" s="78"/>
      <c r="AT89" s="283"/>
    </row>
    <row r="90" spans="1:46" s="428" customFormat="1" ht="15" customHeight="1">
      <c r="A90" s="282" t="s">
        <v>87</v>
      </c>
      <c r="B90" s="120">
        <v>23</v>
      </c>
      <c r="C90" s="626"/>
      <c r="D90" s="120">
        <v>12</v>
      </c>
      <c r="E90" s="120">
        <v>26</v>
      </c>
      <c r="F90" s="626"/>
      <c r="G90" s="120">
        <v>12</v>
      </c>
      <c r="H90" s="78">
        <v>18</v>
      </c>
      <c r="I90" s="78"/>
      <c r="J90" s="78">
        <v>10</v>
      </c>
      <c r="K90" s="78">
        <v>0</v>
      </c>
      <c r="L90" s="78"/>
      <c r="M90" s="78">
        <v>0</v>
      </c>
      <c r="N90" s="78">
        <f t="shared" si="53"/>
        <v>67</v>
      </c>
      <c r="O90" s="283">
        <f t="shared" ref="O90:O96" si="59">+D90+G90+J90+M90</f>
        <v>34</v>
      </c>
      <c r="P90" s="89"/>
      <c r="Q90" s="282" t="s">
        <v>87</v>
      </c>
      <c r="R90" s="78">
        <v>0</v>
      </c>
      <c r="S90" s="78"/>
      <c r="T90" s="78">
        <v>0</v>
      </c>
      <c r="U90" s="78">
        <v>0</v>
      </c>
      <c r="V90" s="78"/>
      <c r="W90" s="78">
        <v>0</v>
      </c>
      <c r="X90" s="78">
        <v>0</v>
      </c>
      <c r="Y90" s="78"/>
      <c r="Z90" s="78">
        <v>0</v>
      </c>
      <c r="AA90" s="78">
        <v>0</v>
      </c>
      <c r="AB90" s="78"/>
      <c r="AC90" s="78">
        <v>0</v>
      </c>
      <c r="AD90" s="78">
        <f t="shared" si="54"/>
        <v>0</v>
      </c>
      <c r="AE90" s="283">
        <f t="shared" si="55"/>
        <v>0</v>
      </c>
      <c r="AF90" s="85"/>
      <c r="AG90" s="282" t="s">
        <v>87</v>
      </c>
      <c r="AH90" s="120">
        <v>1</v>
      </c>
      <c r="AI90" s="120">
        <v>1</v>
      </c>
      <c r="AJ90" s="78">
        <v>1</v>
      </c>
      <c r="AK90" s="78"/>
      <c r="AL90" s="78">
        <f t="shared" si="56"/>
        <v>3</v>
      </c>
      <c r="AM90" s="78">
        <v>2</v>
      </c>
      <c r="AN90" s="78">
        <v>1</v>
      </c>
      <c r="AO90" s="90">
        <f t="shared" ref="AO90:AO99" si="60">+AM90+AN90</f>
        <v>3</v>
      </c>
      <c r="AP90" s="283">
        <v>1</v>
      </c>
      <c r="AQ90" s="85"/>
      <c r="AR90" s="282" t="s">
        <v>87</v>
      </c>
      <c r="AS90" s="78">
        <v>2</v>
      </c>
      <c r="AT90" s="283">
        <v>0</v>
      </c>
    </row>
    <row r="91" spans="1:46" s="428" customFormat="1" ht="15" customHeight="1">
      <c r="A91" s="282" t="s">
        <v>88</v>
      </c>
      <c r="B91" s="120">
        <v>179</v>
      </c>
      <c r="C91" s="626"/>
      <c r="D91" s="120">
        <v>83</v>
      </c>
      <c r="E91" s="120">
        <v>195</v>
      </c>
      <c r="F91" s="626"/>
      <c r="G91" s="120">
        <v>98</v>
      </c>
      <c r="H91" s="78">
        <v>214</v>
      </c>
      <c r="I91" s="78"/>
      <c r="J91" s="78">
        <v>100</v>
      </c>
      <c r="K91" s="78">
        <v>172</v>
      </c>
      <c r="L91" s="78"/>
      <c r="M91" s="78">
        <v>91</v>
      </c>
      <c r="N91" s="78">
        <f t="shared" si="53"/>
        <v>760</v>
      </c>
      <c r="O91" s="283">
        <f t="shared" si="59"/>
        <v>372</v>
      </c>
      <c r="P91" s="89"/>
      <c r="Q91" s="282" t="s">
        <v>88</v>
      </c>
      <c r="R91" s="78">
        <v>15</v>
      </c>
      <c r="S91" s="78"/>
      <c r="T91" s="78">
        <v>7</v>
      </c>
      <c r="U91" s="78">
        <v>9</v>
      </c>
      <c r="V91" s="78"/>
      <c r="W91" s="78">
        <v>4</v>
      </c>
      <c r="X91" s="78">
        <v>17</v>
      </c>
      <c r="Y91" s="78"/>
      <c r="Z91" s="78">
        <v>4</v>
      </c>
      <c r="AA91" s="78">
        <v>14</v>
      </c>
      <c r="AB91" s="78"/>
      <c r="AC91" s="78">
        <v>7</v>
      </c>
      <c r="AD91" s="78">
        <f t="shared" si="54"/>
        <v>55</v>
      </c>
      <c r="AE91" s="283">
        <f t="shared" si="55"/>
        <v>22</v>
      </c>
      <c r="AF91" s="85"/>
      <c r="AG91" s="282" t="s">
        <v>88</v>
      </c>
      <c r="AH91" s="120">
        <v>5</v>
      </c>
      <c r="AI91" s="120">
        <v>4</v>
      </c>
      <c r="AJ91" s="78">
        <v>5</v>
      </c>
      <c r="AK91" s="78">
        <v>4</v>
      </c>
      <c r="AL91" s="78">
        <f t="shared" si="56"/>
        <v>18</v>
      </c>
      <c r="AM91" s="78">
        <v>20</v>
      </c>
      <c r="AN91" s="78">
        <v>0</v>
      </c>
      <c r="AO91" s="90">
        <f t="shared" si="60"/>
        <v>20</v>
      </c>
      <c r="AP91" s="283">
        <v>4</v>
      </c>
      <c r="AQ91" s="85"/>
      <c r="AR91" s="282" t="s">
        <v>88</v>
      </c>
      <c r="AS91" s="78">
        <v>29</v>
      </c>
      <c r="AT91" s="283">
        <v>7</v>
      </c>
    </row>
    <row r="92" spans="1:46" s="428" customFormat="1" ht="15" customHeight="1">
      <c r="A92" s="282" t="s">
        <v>89</v>
      </c>
      <c r="B92" s="120">
        <v>209</v>
      </c>
      <c r="C92" s="626"/>
      <c r="D92" s="120">
        <v>102</v>
      </c>
      <c r="E92" s="120">
        <v>191</v>
      </c>
      <c r="F92" s="626"/>
      <c r="G92" s="120">
        <v>96</v>
      </c>
      <c r="H92" s="78">
        <v>196</v>
      </c>
      <c r="I92" s="78"/>
      <c r="J92" s="78">
        <v>101</v>
      </c>
      <c r="K92" s="78">
        <v>249</v>
      </c>
      <c r="L92" s="78"/>
      <c r="M92" s="78">
        <v>140</v>
      </c>
      <c r="N92" s="78">
        <f t="shared" si="53"/>
        <v>845</v>
      </c>
      <c r="O92" s="283">
        <f t="shared" si="59"/>
        <v>439</v>
      </c>
      <c r="P92" s="89"/>
      <c r="Q92" s="282" t="s">
        <v>89</v>
      </c>
      <c r="R92" s="78">
        <v>66</v>
      </c>
      <c r="S92" s="78"/>
      <c r="T92" s="78">
        <v>21</v>
      </c>
      <c r="U92" s="78">
        <v>32</v>
      </c>
      <c r="V92" s="78"/>
      <c r="W92" s="78">
        <v>10</v>
      </c>
      <c r="X92" s="78">
        <v>18</v>
      </c>
      <c r="Y92" s="78"/>
      <c r="Z92" s="78">
        <v>8</v>
      </c>
      <c r="AA92" s="78">
        <v>19</v>
      </c>
      <c r="AB92" s="78"/>
      <c r="AC92" s="78">
        <v>12</v>
      </c>
      <c r="AD92" s="78">
        <f t="shared" si="54"/>
        <v>135</v>
      </c>
      <c r="AE92" s="283">
        <f t="shared" si="55"/>
        <v>51</v>
      </c>
      <c r="AF92" s="85"/>
      <c r="AG92" s="282" t="s">
        <v>89</v>
      </c>
      <c r="AH92" s="120">
        <v>4</v>
      </c>
      <c r="AI92" s="120">
        <v>4</v>
      </c>
      <c r="AJ92" s="78">
        <v>4</v>
      </c>
      <c r="AK92" s="78">
        <v>5</v>
      </c>
      <c r="AL92" s="78">
        <f t="shared" si="56"/>
        <v>17</v>
      </c>
      <c r="AM92" s="78">
        <v>17</v>
      </c>
      <c r="AN92" s="78">
        <v>1</v>
      </c>
      <c r="AO92" s="90">
        <f t="shared" si="60"/>
        <v>18</v>
      </c>
      <c r="AP92" s="283">
        <v>3</v>
      </c>
      <c r="AQ92" s="85"/>
      <c r="AR92" s="282" t="s">
        <v>89</v>
      </c>
      <c r="AS92" s="78">
        <v>15</v>
      </c>
      <c r="AT92" s="283">
        <v>5</v>
      </c>
    </row>
    <row r="93" spans="1:46" s="428" customFormat="1" ht="15" customHeight="1">
      <c r="A93" s="282" t="s">
        <v>90</v>
      </c>
      <c r="B93" s="120">
        <v>33</v>
      </c>
      <c r="C93" s="626"/>
      <c r="D93" s="120">
        <v>15</v>
      </c>
      <c r="E93" s="120">
        <v>46</v>
      </c>
      <c r="F93" s="626"/>
      <c r="G93" s="120">
        <v>25</v>
      </c>
      <c r="H93" s="78">
        <v>64</v>
      </c>
      <c r="I93" s="78"/>
      <c r="J93" s="78">
        <v>32</v>
      </c>
      <c r="K93" s="78">
        <v>86</v>
      </c>
      <c r="L93" s="78"/>
      <c r="M93" s="78">
        <v>33</v>
      </c>
      <c r="N93" s="78">
        <f t="shared" si="53"/>
        <v>229</v>
      </c>
      <c r="O93" s="283">
        <f t="shared" si="59"/>
        <v>105</v>
      </c>
      <c r="P93" s="89"/>
      <c r="Q93" s="282" t="s">
        <v>90</v>
      </c>
      <c r="R93" s="78">
        <v>15</v>
      </c>
      <c r="S93" s="78"/>
      <c r="T93" s="78">
        <v>8</v>
      </c>
      <c r="U93" s="78">
        <v>11</v>
      </c>
      <c r="V93" s="78"/>
      <c r="W93" s="78">
        <v>6</v>
      </c>
      <c r="X93" s="78">
        <v>8</v>
      </c>
      <c r="Y93" s="78"/>
      <c r="Z93" s="78">
        <v>3</v>
      </c>
      <c r="AA93" s="78">
        <v>10</v>
      </c>
      <c r="AB93" s="78"/>
      <c r="AC93" s="78">
        <v>4</v>
      </c>
      <c r="AD93" s="78">
        <f t="shared" si="54"/>
        <v>44</v>
      </c>
      <c r="AE93" s="283">
        <f t="shared" si="55"/>
        <v>21</v>
      </c>
      <c r="AF93" s="85"/>
      <c r="AG93" s="282" t="s">
        <v>90</v>
      </c>
      <c r="AH93" s="120">
        <v>1</v>
      </c>
      <c r="AI93" s="120">
        <v>1</v>
      </c>
      <c r="AJ93" s="78">
        <v>1</v>
      </c>
      <c r="AK93" s="78">
        <v>2</v>
      </c>
      <c r="AL93" s="78">
        <f t="shared" si="56"/>
        <v>5</v>
      </c>
      <c r="AM93" s="78">
        <v>7</v>
      </c>
      <c r="AN93" s="78">
        <v>0</v>
      </c>
      <c r="AO93" s="90">
        <f t="shared" si="60"/>
        <v>7</v>
      </c>
      <c r="AP93" s="283">
        <v>1</v>
      </c>
      <c r="AQ93" s="85"/>
      <c r="AR93" s="282" t="s">
        <v>90</v>
      </c>
      <c r="AS93" s="78">
        <v>2</v>
      </c>
      <c r="AT93" s="283">
        <v>1</v>
      </c>
    </row>
    <row r="94" spans="1:46" s="428" customFormat="1" ht="15" customHeight="1">
      <c r="A94" s="282" t="s">
        <v>91</v>
      </c>
      <c r="B94" s="120">
        <v>2769</v>
      </c>
      <c r="C94" s="626"/>
      <c r="D94" s="120">
        <v>1384</v>
      </c>
      <c r="E94" s="120">
        <v>2335</v>
      </c>
      <c r="F94" s="626"/>
      <c r="G94" s="120">
        <v>1265</v>
      </c>
      <c r="H94" s="78">
        <v>2165</v>
      </c>
      <c r="I94" s="78"/>
      <c r="J94" s="78">
        <v>1126</v>
      </c>
      <c r="K94" s="78">
        <v>2281</v>
      </c>
      <c r="L94" s="78"/>
      <c r="M94" s="78">
        <v>1209</v>
      </c>
      <c r="N94" s="78">
        <f t="shared" si="53"/>
        <v>9550</v>
      </c>
      <c r="O94" s="283">
        <f t="shared" si="59"/>
        <v>4984</v>
      </c>
      <c r="P94" s="89"/>
      <c r="Q94" s="282" t="s">
        <v>91</v>
      </c>
      <c r="R94" s="78">
        <v>135</v>
      </c>
      <c r="S94" s="78"/>
      <c r="T94" s="78">
        <v>65</v>
      </c>
      <c r="U94" s="78">
        <v>107</v>
      </c>
      <c r="V94" s="78"/>
      <c r="W94" s="78">
        <v>65</v>
      </c>
      <c r="X94" s="78">
        <v>115</v>
      </c>
      <c r="Y94" s="78"/>
      <c r="Z94" s="78">
        <v>52</v>
      </c>
      <c r="AA94" s="78">
        <v>286</v>
      </c>
      <c r="AB94" s="78"/>
      <c r="AC94" s="78">
        <v>164</v>
      </c>
      <c r="AD94" s="78">
        <f t="shared" si="54"/>
        <v>643</v>
      </c>
      <c r="AE94" s="283">
        <f t="shared" si="55"/>
        <v>346</v>
      </c>
      <c r="AF94" s="85"/>
      <c r="AG94" s="282" t="s">
        <v>91</v>
      </c>
      <c r="AH94" s="120">
        <v>52</v>
      </c>
      <c r="AI94" s="120">
        <v>47</v>
      </c>
      <c r="AJ94" s="78">
        <v>47</v>
      </c>
      <c r="AK94" s="78">
        <v>48</v>
      </c>
      <c r="AL94" s="78">
        <f t="shared" si="56"/>
        <v>194</v>
      </c>
      <c r="AM94" s="78">
        <v>215</v>
      </c>
      <c r="AN94" s="78">
        <v>4</v>
      </c>
      <c r="AO94" s="90">
        <f t="shared" si="60"/>
        <v>219</v>
      </c>
      <c r="AP94" s="283">
        <v>34</v>
      </c>
      <c r="AQ94" s="85"/>
      <c r="AR94" s="282" t="s">
        <v>91</v>
      </c>
      <c r="AS94" s="78">
        <v>293</v>
      </c>
      <c r="AT94" s="283">
        <v>95</v>
      </c>
    </row>
    <row r="95" spans="1:46" s="428" customFormat="1" ht="15" customHeight="1">
      <c r="A95" s="282" t="s">
        <v>92</v>
      </c>
      <c r="B95" s="120">
        <v>267</v>
      </c>
      <c r="C95" s="626"/>
      <c r="D95" s="120">
        <v>158</v>
      </c>
      <c r="E95" s="120">
        <v>181</v>
      </c>
      <c r="F95" s="626"/>
      <c r="G95" s="120">
        <v>93</v>
      </c>
      <c r="H95" s="78">
        <v>139</v>
      </c>
      <c r="I95" s="78"/>
      <c r="J95" s="78">
        <v>78</v>
      </c>
      <c r="K95" s="78">
        <v>154</v>
      </c>
      <c r="L95" s="78"/>
      <c r="M95" s="78">
        <v>83</v>
      </c>
      <c r="N95" s="78">
        <f t="shared" si="53"/>
        <v>741</v>
      </c>
      <c r="O95" s="283">
        <f t="shared" si="59"/>
        <v>412</v>
      </c>
      <c r="P95" s="89"/>
      <c r="Q95" s="282" t="s">
        <v>92</v>
      </c>
      <c r="R95" s="78">
        <v>43</v>
      </c>
      <c r="S95" s="78"/>
      <c r="T95" s="78">
        <v>35</v>
      </c>
      <c r="U95" s="78">
        <v>23</v>
      </c>
      <c r="V95" s="78"/>
      <c r="W95" s="78">
        <v>14</v>
      </c>
      <c r="X95" s="78">
        <v>6</v>
      </c>
      <c r="Y95" s="78"/>
      <c r="Z95" s="78">
        <v>5</v>
      </c>
      <c r="AA95" s="78">
        <v>29</v>
      </c>
      <c r="AB95" s="78"/>
      <c r="AC95" s="78">
        <v>17</v>
      </c>
      <c r="AD95" s="78">
        <f t="shared" si="54"/>
        <v>101</v>
      </c>
      <c r="AE95" s="283">
        <f t="shared" si="55"/>
        <v>71</v>
      </c>
      <c r="AF95" s="85"/>
      <c r="AG95" s="282" t="s">
        <v>92</v>
      </c>
      <c r="AH95" s="120">
        <v>7</v>
      </c>
      <c r="AI95" s="120">
        <v>5</v>
      </c>
      <c r="AJ95" s="78">
        <v>5</v>
      </c>
      <c r="AK95" s="78">
        <v>5</v>
      </c>
      <c r="AL95" s="78">
        <f t="shared" si="56"/>
        <v>22</v>
      </c>
      <c r="AM95" s="78">
        <v>21</v>
      </c>
      <c r="AN95" s="78">
        <v>0</v>
      </c>
      <c r="AO95" s="90">
        <f t="shared" si="60"/>
        <v>21</v>
      </c>
      <c r="AP95" s="283">
        <v>6</v>
      </c>
      <c r="AQ95" s="85"/>
      <c r="AR95" s="282" t="s">
        <v>92</v>
      </c>
      <c r="AS95" s="78">
        <v>28</v>
      </c>
      <c r="AT95" s="283">
        <v>6</v>
      </c>
    </row>
    <row r="96" spans="1:46" s="428" customFormat="1" ht="15" customHeight="1">
      <c r="A96" s="282" t="s">
        <v>93</v>
      </c>
      <c r="B96" s="120">
        <v>154</v>
      </c>
      <c r="C96" s="626"/>
      <c r="D96" s="120">
        <v>81</v>
      </c>
      <c r="E96" s="120">
        <v>144</v>
      </c>
      <c r="F96" s="626"/>
      <c r="G96" s="120">
        <v>75</v>
      </c>
      <c r="H96" s="78">
        <v>133</v>
      </c>
      <c r="I96" s="78"/>
      <c r="J96" s="78">
        <v>59</v>
      </c>
      <c r="K96" s="78">
        <v>144</v>
      </c>
      <c r="L96" s="78"/>
      <c r="M96" s="78">
        <v>79</v>
      </c>
      <c r="N96" s="78">
        <f t="shared" si="53"/>
        <v>575</v>
      </c>
      <c r="O96" s="283">
        <f t="shared" si="59"/>
        <v>294</v>
      </c>
      <c r="P96" s="89"/>
      <c r="Q96" s="282" t="s">
        <v>93</v>
      </c>
      <c r="R96" s="78">
        <v>8</v>
      </c>
      <c r="S96" s="78"/>
      <c r="T96" s="78">
        <v>6</v>
      </c>
      <c r="U96" s="78">
        <v>2</v>
      </c>
      <c r="V96" s="78"/>
      <c r="W96" s="78">
        <v>2</v>
      </c>
      <c r="X96" s="78">
        <v>3</v>
      </c>
      <c r="Y96" s="78"/>
      <c r="Z96" s="78">
        <v>0</v>
      </c>
      <c r="AA96" s="78">
        <v>4</v>
      </c>
      <c r="AB96" s="78"/>
      <c r="AC96" s="78">
        <v>3</v>
      </c>
      <c r="AD96" s="78">
        <f t="shared" si="54"/>
        <v>17</v>
      </c>
      <c r="AE96" s="283">
        <f t="shared" si="55"/>
        <v>11</v>
      </c>
      <c r="AF96" s="85"/>
      <c r="AG96" s="282" t="s">
        <v>93</v>
      </c>
      <c r="AH96" s="120">
        <v>4</v>
      </c>
      <c r="AI96" s="120">
        <v>6</v>
      </c>
      <c r="AJ96" s="78">
        <v>4</v>
      </c>
      <c r="AK96" s="78">
        <v>3</v>
      </c>
      <c r="AL96" s="78">
        <f t="shared" si="56"/>
        <v>17</v>
      </c>
      <c r="AM96" s="78">
        <v>17</v>
      </c>
      <c r="AN96" s="78">
        <v>0</v>
      </c>
      <c r="AO96" s="90">
        <f t="shared" si="60"/>
        <v>17</v>
      </c>
      <c r="AP96" s="283">
        <v>3</v>
      </c>
      <c r="AQ96" s="85"/>
      <c r="AR96" s="282" t="s">
        <v>93</v>
      </c>
      <c r="AS96" s="78">
        <v>18</v>
      </c>
      <c r="AT96" s="283">
        <v>4</v>
      </c>
    </row>
    <row r="97" spans="1:46" s="428" customFormat="1" ht="15" customHeight="1">
      <c r="A97" s="284" t="s">
        <v>26</v>
      </c>
      <c r="B97" s="120"/>
      <c r="C97" s="626"/>
      <c r="D97" s="120"/>
      <c r="E97" s="120"/>
      <c r="F97" s="626"/>
      <c r="G97" s="120"/>
      <c r="H97" s="78"/>
      <c r="I97" s="78"/>
      <c r="J97" s="78"/>
      <c r="K97" s="78"/>
      <c r="L97" s="78"/>
      <c r="M97" s="78"/>
      <c r="N97" s="78"/>
      <c r="O97" s="283"/>
      <c r="P97" s="89"/>
      <c r="Q97" s="284" t="s">
        <v>26</v>
      </c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>
        <f t="shared" si="54"/>
        <v>0</v>
      </c>
      <c r="AE97" s="283">
        <f t="shared" si="55"/>
        <v>0</v>
      </c>
      <c r="AF97" s="85"/>
      <c r="AG97" s="284" t="s">
        <v>26</v>
      </c>
      <c r="AH97" s="120"/>
      <c r="AI97" s="120"/>
      <c r="AJ97" s="78"/>
      <c r="AK97" s="78"/>
      <c r="AL97" s="78"/>
      <c r="AM97" s="78"/>
      <c r="AN97" s="78"/>
      <c r="AO97" s="90"/>
      <c r="AP97" s="283"/>
      <c r="AQ97" s="85"/>
      <c r="AR97" s="284" t="s">
        <v>26</v>
      </c>
      <c r="AS97" s="78"/>
      <c r="AT97" s="283"/>
    </row>
    <row r="98" spans="1:46" s="428" customFormat="1" ht="15" customHeight="1">
      <c r="A98" s="282" t="s">
        <v>95</v>
      </c>
      <c r="B98" s="120">
        <v>390</v>
      </c>
      <c r="C98" s="626"/>
      <c r="D98" s="120">
        <v>196</v>
      </c>
      <c r="E98" s="120">
        <v>281</v>
      </c>
      <c r="F98" s="626"/>
      <c r="G98" s="120">
        <v>136</v>
      </c>
      <c r="H98" s="78">
        <v>168</v>
      </c>
      <c r="I98" s="78"/>
      <c r="J98" s="78">
        <v>77</v>
      </c>
      <c r="K98" s="78">
        <v>102</v>
      </c>
      <c r="L98" s="78"/>
      <c r="M98" s="78">
        <v>45</v>
      </c>
      <c r="N98" s="78">
        <f t="shared" si="53"/>
        <v>941</v>
      </c>
      <c r="O98" s="283">
        <f>+D98+G98+J98+M98</f>
        <v>454</v>
      </c>
      <c r="P98" s="89"/>
      <c r="Q98" s="282" t="s">
        <v>95</v>
      </c>
      <c r="R98" s="78">
        <v>53</v>
      </c>
      <c r="S98" s="78"/>
      <c r="T98" s="78">
        <v>21</v>
      </c>
      <c r="U98" s="78">
        <v>12</v>
      </c>
      <c r="V98" s="78"/>
      <c r="W98" s="78">
        <v>6</v>
      </c>
      <c r="X98" s="78">
        <v>4</v>
      </c>
      <c r="Y98" s="78"/>
      <c r="Z98" s="78">
        <v>3</v>
      </c>
      <c r="AA98" s="78">
        <v>19</v>
      </c>
      <c r="AB98" s="78"/>
      <c r="AC98" s="78">
        <v>9</v>
      </c>
      <c r="AD98" s="78">
        <f t="shared" si="54"/>
        <v>88</v>
      </c>
      <c r="AE98" s="283">
        <f t="shared" si="55"/>
        <v>39</v>
      </c>
      <c r="AF98" s="85"/>
      <c r="AG98" s="282" t="s">
        <v>95</v>
      </c>
      <c r="AH98" s="120">
        <v>11</v>
      </c>
      <c r="AI98" s="120">
        <v>9</v>
      </c>
      <c r="AJ98" s="78">
        <v>6</v>
      </c>
      <c r="AK98" s="78">
        <v>5</v>
      </c>
      <c r="AL98" s="78">
        <f t="shared" si="56"/>
        <v>31</v>
      </c>
      <c r="AM98" s="78">
        <v>25</v>
      </c>
      <c r="AN98" s="78">
        <v>6</v>
      </c>
      <c r="AO98" s="90">
        <f t="shared" si="60"/>
        <v>31</v>
      </c>
      <c r="AP98" s="283">
        <v>9</v>
      </c>
      <c r="AQ98" s="85"/>
      <c r="AR98" s="282" t="s">
        <v>95</v>
      </c>
      <c r="AS98" s="78">
        <v>25</v>
      </c>
      <c r="AT98" s="283">
        <v>7</v>
      </c>
    </row>
    <row r="99" spans="1:46" s="428" customFormat="1" ht="15" customHeight="1" thickBot="1">
      <c r="A99" s="285" t="s">
        <v>96</v>
      </c>
      <c r="B99" s="433">
        <v>156</v>
      </c>
      <c r="C99" s="627"/>
      <c r="D99" s="433">
        <v>69</v>
      </c>
      <c r="E99" s="433">
        <v>130</v>
      </c>
      <c r="F99" s="627"/>
      <c r="G99" s="433">
        <v>68</v>
      </c>
      <c r="H99" s="286">
        <v>165</v>
      </c>
      <c r="I99" s="286"/>
      <c r="J99" s="286">
        <v>75</v>
      </c>
      <c r="K99" s="286">
        <v>211</v>
      </c>
      <c r="L99" s="286"/>
      <c r="M99" s="286">
        <v>116</v>
      </c>
      <c r="N99" s="286">
        <f t="shared" si="53"/>
        <v>662</v>
      </c>
      <c r="O99" s="287">
        <f>+D99+G99+J99+M99</f>
        <v>328</v>
      </c>
      <c r="P99" s="89"/>
      <c r="Q99" s="285" t="s">
        <v>96</v>
      </c>
      <c r="R99" s="286">
        <v>15</v>
      </c>
      <c r="S99" s="286"/>
      <c r="T99" s="286">
        <v>5</v>
      </c>
      <c r="U99" s="286">
        <v>11</v>
      </c>
      <c r="V99" s="286"/>
      <c r="W99" s="286">
        <v>3</v>
      </c>
      <c r="X99" s="286">
        <v>16</v>
      </c>
      <c r="Y99" s="286"/>
      <c r="Z99" s="286">
        <v>6</v>
      </c>
      <c r="AA99" s="286">
        <v>47</v>
      </c>
      <c r="AB99" s="286"/>
      <c r="AC99" s="286">
        <v>26</v>
      </c>
      <c r="AD99" s="286">
        <f t="shared" si="54"/>
        <v>89</v>
      </c>
      <c r="AE99" s="287">
        <f t="shared" si="55"/>
        <v>40</v>
      </c>
      <c r="AF99" s="85"/>
      <c r="AG99" s="285" t="s">
        <v>96</v>
      </c>
      <c r="AH99" s="433">
        <v>5</v>
      </c>
      <c r="AI99" s="433">
        <v>5</v>
      </c>
      <c r="AJ99" s="286">
        <v>5</v>
      </c>
      <c r="AK99" s="286">
        <v>5</v>
      </c>
      <c r="AL99" s="286">
        <f t="shared" si="56"/>
        <v>20</v>
      </c>
      <c r="AM99" s="286">
        <v>20</v>
      </c>
      <c r="AN99" s="286">
        <v>2</v>
      </c>
      <c r="AO99" s="300">
        <f t="shared" si="60"/>
        <v>22</v>
      </c>
      <c r="AP99" s="287">
        <v>4</v>
      </c>
      <c r="AQ99" s="85"/>
      <c r="AR99" s="285" t="s">
        <v>96</v>
      </c>
      <c r="AS99" s="286">
        <v>21</v>
      </c>
      <c r="AT99" s="287">
        <v>5</v>
      </c>
    </row>
    <row r="100" spans="1:46" s="428" customFormat="1" ht="16.5" customHeight="1">
      <c r="A100" s="819" t="s">
        <v>453</v>
      </c>
      <c r="B100" s="819"/>
      <c r="C100" s="819"/>
      <c r="D100" s="819"/>
      <c r="E100" s="819"/>
      <c r="F100" s="819"/>
      <c r="G100" s="819"/>
      <c r="H100" s="819"/>
      <c r="I100" s="819"/>
      <c r="J100" s="819"/>
      <c r="K100" s="819"/>
      <c r="L100" s="819"/>
      <c r="M100" s="819"/>
      <c r="N100" s="819"/>
      <c r="O100" s="819"/>
      <c r="P100" s="372"/>
      <c r="Q100" s="819" t="s">
        <v>457</v>
      </c>
      <c r="R100" s="819"/>
      <c r="S100" s="819"/>
      <c r="T100" s="819"/>
      <c r="U100" s="819"/>
      <c r="V100" s="819"/>
      <c r="W100" s="819"/>
      <c r="X100" s="819"/>
      <c r="Y100" s="819"/>
      <c r="Z100" s="819"/>
      <c r="AA100" s="819"/>
      <c r="AB100" s="819"/>
      <c r="AC100" s="819"/>
      <c r="AD100" s="819"/>
      <c r="AE100" s="819"/>
      <c r="AF100" s="373"/>
      <c r="AG100" s="818" t="s">
        <v>460</v>
      </c>
      <c r="AH100" s="818"/>
      <c r="AI100" s="818"/>
      <c r="AJ100" s="818"/>
      <c r="AK100" s="818"/>
      <c r="AL100" s="818"/>
      <c r="AM100" s="818"/>
      <c r="AN100" s="818"/>
      <c r="AO100" s="818"/>
      <c r="AP100" s="818"/>
      <c r="AQ100" s="374"/>
      <c r="AR100" s="818" t="s">
        <v>462</v>
      </c>
      <c r="AS100" s="818"/>
      <c r="AT100" s="818"/>
    </row>
    <row r="101" spans="1:46" s="428" customFormat="1" ht="15" customHeight="1">
      <c r="A101" s="806" t="s">
        <v>3</v>
      </c>
      <c r="B101" s="806"/>
      <c r="C101" s="806"/>
      <c r="D101" s="806"/>
      <c r="E101" s="806"/>
      <c r="F101" s="806"/>
      <c r="G101" s="806"/>
      <c r="H101" s="806"/>
      <c r="I101" s="806"/>
      <c r="J101" s="806"/>
      <c r="K101" s="806"/>
      <c r="L101" s="806"/>
      <c r="M101" s="806"/>
      <c r="N101" s="806"/>
      <c r="O101" s="806"/>
      <c r="P101" s="371"/>
      <c r="Q101" s="806" t="s">
        <v>3</v>
      </c>
      <c r="R101" s="806"/>
      <c r="S101" s="806"/>
      <c r="T101" s="806"/>
      <c r="U101" s="806"/>
      <c r="V101" s="806"/>
      <c r="W101" s="806"/>
      <c r="X101" s="806"/>
      <c r="Y101" s="806"/>
      <c r="Z101" s="806"/>
      <c r="AA101" s="806"/>
      <c r="AB101" s="806"/>
      <c r="AC101" s="806"/>
      <c r="AD101" s="806"/>
      <c r="AE101" s="806"/>
      <c r="AF101" s="64"/>
      <c r="AG101" s="806" t="s">
        <v>3</v>
      </c>
      <c r="AH101" s="806"/>
      <c r="AI101" s="806"/>
      <c r="AJ101" s="806"/>
      <c r="AK101" s="806"/>
      <c r="AL101" s="806"/>
      <c r="AM101" s="806"/>
      <c r="AN101" s="806"/>
      <c r="AO101" s="806"/>
      <c r="AP101" s="806"/>
      <c r="AQ101" s="64"/>
      <c r="AR101" s="806" t="s">
        <v>3</v>
      </c>
      <c r="AS101" s="806"/>
      <c r="AT101" s="806"/>
    </row>
    <row r="102" spans="1:46" s="428" customFormat="1" ht="3.75" customHeight="1" thickBot="1">
      <c r="A102" s="429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</row>
    <row r="103" spans="1:46" s="428" customFormat="1" ht="13.5" customHeight="1">
      <c r="A103" s="807" t="s">
        <v>40</v>
      </c>
      <c r="B103" s="809" t="s">
        <v>5</v>
      </c>
      <c r="C103" s="739"/>
      <c r="D103" s="740"/>
      <c r="E103" s="809" t="s">
        <v>6</v>
      </c>
      <c r="F103" s="739"/>
      <c r="G103" s="740"/>
      <c r="H103" s="809" t="s">
        <v>7</v>
      </c>
      <c r="I103" s="739"/>
      <c r="J103" s="740"/>
      <c r="K103" s="809" t="s">
        <v>8</v>
      </c>
      <c r="L103" s="739"/>
      <c r="M103" s="740"/>
      <c r="N103" s="809" t="s">
        <v>9</v>
      </c>
      <c r="O103" s="810"/>
      <c r="P103" s="372"/>
      <c r="Q103" s="807" t="s">
        <v>40</v>
      </c>
      <c r="R103" s="809" t="s">
        <v>5</v>
      </c>
      <c r="S103" s="739"/>
      <c r="T103" s="740"/>
      <c r="U103" s="809" t="s">
        <v>6</v>
      </c>
      <c r="V103" s="739"/>
      <c r="W103" s="740"/>
      <c r="X103" s="809" t="s">
        <v>7</v>
      </c>
      <c r="Y103" s="739"/>
      <c r="Z103" s="740"/>
      <c r="AA103" s="809" t="s">
        <v>8</v>
      </c>
      <c r="AB103" s="739"/>
      <c r="AC103" s="740"/>
      <c r="AD103" s="809" t="s">
        <v>9</v>
      </c>
      <c r="AE103" s="810"/>
      <c r="AF103" s="85"/>
      <c r="AG103" s="807" t="s">
        <v>40</v>
      </c>
      <c r="AH103" s="809" t="s">
        <v>10</v>
      </c>
      <c r="AI103" s="739"/>
      <c r="AJ103" s="739"/>
      <c r="AK103" s="740"/>
      <c r="AL103" s="809" t="s">
        <v>11</v>
      </c>
      <c r="AM103" s="739"/>
      <c r="AN103" s="739"/>
      <c r="AO103" s="740"/>
      <c r="AP103" s="811" t="s">
        <v>12</v>
      </c>
      <c r="AQ103" s="85"/>
      <c r="AR103" s="807" t="s">
        <v>4</v>
      </c>
      <c r="AS103" s="820" t="s">
        <v>337</v>
      </c>
      <c r="AT103" s="814"/>
    </row>
    <row r="104" spans="1:46" s="428" customFormat="1" ht="24.75" customHeight="1">
      <c r="A104" s="821"/>
      <c r="B104" s="272" t="s">
        <v>14</v>
      </c>
      <c r="C104" s="517"/>
      <c r="D104" s="272" t="s">
        <v>15</v>
      </c>
      <c r="E104" s="272" t="s">
        <v>14</v>
      </c>
      <c r="F104" s="517"/>
      <c r="G104" s="272" t="s">
        <v>15</v>
      </c>
      <c r="H104" s="272" t="s">
        <v>14</v>
      </c>
      <c r="I104" s="517"/>
      <c r="J104" s="272" t="s">
        <v>15</v>
      </c>
      <c r="K104" s="272" t="s">
        <v>14</v>
      </c>
      <c r="L104" s="517"/>
      <c r="M104" s="272" t="s">
        <v>15</v>
      </c>
      <c r="N104" s="272" t="s">
        <v>14</v>
      </c>
      <c r="O104" s="273" t="s">
        <v>15</v>
      </c>
      <c r="P104" s="86"/>
      <c r="Q104" s="815"/>
      <c r="R104" s="272" t="s">
        <v>14</v>
      </c>
      <c r="S104" s="517"/>
      <c r="T104" s="272" t="s">
        <v>15</v>
      </c>
      <c r="U104" s="272" t="s">
        <v>14</v>
      </c>
      <c r="V104" s="517"/>
      <c r="W104" s="272" t="s">
        <v>15</v>
      </c>
      <c r="X104" s="272" t="s">
        <v>14</v>
      </c>
      <c r="Y104" s="517"/>
      <c r="Z104" s="272" t="s">
        <v>15</v>
      </c>
      <c r="AA104" s="272" t="s">
        <v>14</v>
      </c>
      <c r="AB104" s="517"/>
      <c r="AC104" s="272" t="s">
        <v>15</v>
      </c>
      <c r="AD104" s="272" t="s">
        <v>14</v>
      </c>
      <c r="AE104" s="273" t="s">
        <v>15</v>
      </c>
      <c r="AF104" s="85"/>
      <c r="AG104" s="815"/>
      <c r="AH104" s="34" t="s">
        <v>5</v>
      </c>
      <c r="AI104" s="34" t="s">
        <v>6</v>
      </c>
      <c r="AJ104" s="34" t="s">
        <v>7</v>
      </c>
      <c r="AK104" s="34" t="s">
        <v>8</v>
      </c>
      <c r="AL104" s="34" t="s">
        <v>9</v>
      </c>
      <c r="AM104" s="34" t="s">
        <v>335</v>
      </c>
      <c r="AN104" s="34" t="s">
        <v>336</v>
      </c>
      <c r="AO104" s="34" t="s">
        <v>9</v>
      </c>
      <c r="AP104" s="816"/>
      <c r="AQ104" s="85"/>
      <c r="AR104" s="815"/>
      <c r="AS104" s="550" t="s">
        <v>324</v>
      </c>
      <c r="AT104" s="549" t="s">
        <v>338</v>
      </c>
    </row>
    <row r="105" spans="1:46" s="428" customFormat="1" ht="13.5" customHeight="1">
      <c r="A105" s="284" t="s">
        <v>27</v>
      </c>
      <c r="B105" s="91"/>
      <c r="C105" s="91"/>
      <c r="D105" s="91"/>
      <c r="E105" s="91"/>
      <c r="F105" s="91"/>
      <c r="G105" s="91"/>
      <c r="H105" s="78"/>
      <c r="I105" s="78"/>
      <c r="J105" s="78"/>
      <c r="K105" s="78"/>
      <c r="L105" s="78"/>
      <c r="M105" s="78"/>
      <c r="N105" s="78"/>
      <c r="O105" s="283"/>
      <c r="P105" s="89"/>
      <c r="Q105" s="284" t="s">
        <v>27</v>
      </c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283"/>
      <c r="AF105" s="85"/>
      <c r="AG105" s="284" t="s">
        <v>27</v>
      </c>
      <c r="AH105" s="91"/>
      <c r="AI105" s="91"/>
      <c r="AJ105" s="78"/>
      <c r="AK105" s="78"/>
      <c r="AL105" s="78"/>
      <c r="AM105" s="78"/>
      <c r="AN105" s="78"/>
      <c r="AO105" s="78"/>
      <c r="AP105" s="283"/>
      <c r="AQ105" s="85"/>
      <c r="AR105" s="284" t="s">
        <v>27</v>
      </c>
      <c r="AS105" s="78"/>
      <c r="AT105" s="283"/>
    </row>
    <row r="106" spans="1:46" s="428" customFormat="1" ht="13.5" customHeight="1">
      <c r="A106" s="282" t="s">
        <v>97</v>
      </c>
      <c r="B106" s="120">
        <v>431</v>
      </c>
      <c r="C106" s="626"/>
      <c r="D106" s="120">
        <v>198</v>
      </c>
      <c r="E106" s="120">
        <v>371</v>
      </c>
      <c r="F106" s="626"/>
      <c r="G106" s="120">
        <v>176</v>
      </c>
      <c r="H106" s="78">
        <v>304</v>
      </c>
      <c r="I106" s="78"/>
      <c r="J106" s="78">
        <v>139</v>
      </c>
      <c r="K106" s="78">
        <v>398</v>
      </c>
      <c r="L106" s="78"/>
      <c r="M106" s="78">
        <v>165</v>
      </c>
      <c r="N106" s="78">
        <f>+B106+E106+H106+K106</f>
        <v>1504</v>
      </c>
      <c r="O106" s="283">
        <f t="shared" ref="O106:O111" si="61">+D106+G106+J106+M106</f>
        <v>678</v>
      </c>
      <c r="P106" s="89"/>
      <c r="Q106" s="282" t="s">
        <v>97</v>
      </c>
      <c r="R106" s="78">
        <v>16</v>
      </c>
      <c r="S106" s="78"/>
      <c r="T106" s="78">
        <v>7</v>
      </c>
      <c r="U106" s="78">
        <v>2</v>
      </c>
      <c r="V106" s="78"/>
      <c r="W106" s="78">
        <v>1</v>
      </c>
      <c r="X106" s="78">
        <v>10</v>
      </c>
      <c r="Y106" s="78"/>
      <c r="Z106" s="78">
        <v>6</v>
      </c>
      <c r="AA106" s="78">
        <v>30</v>
      </c>
      <c r="AB106" s="78"/>
      <c r="AC106" s="78">
        <v>10</v>
      </c>
      <c r="AD106" s="78">
        <f>+R106+U106+X106+AA106</f>
        <v>58</v>
      </c>
      <c r="AE106" s="283">
        <f>+T106+W106+Z106+AC106</f>
        <v>24</v>
      </c>
      <c r="AF106" s="85"/>
      <c r="AG106" s="282" t="s">
        <v>97</v>
      </c>
      <c r="AH106" s="120">
        <v>14</v>
      </c>
      <c r="AI106" s="120">
        <v>14</v>
      </c>
      <c r="AJ106" s="78">
        <v>13</v>
      </c>
      <c r="AK106" s="78">
        <v>12</v>
      </c>
      <c r="AL106" s="78">
        <f>+AH106+AI106+AJ106+AK106</f>
        <v>53</v>
      </c>
      <c r="AM106" s="78">
        <v>46</v>
      </c>
      <c r="AN106" s="78">
        <v>12</v>
      </c>
      <c r="AO106" s="90">
        <f t="shared" ref="AO106:AO113" si="62">+AM106+AN106</f>
        <v>58</v>
      </c>
      <c r="AP106" s="283">
        <v>11</v>
      </c>
      <c r="AQ106" s="85"/>
      <c r="AR106" s="282" t="s">
        <v>97</v>
      </c>
      <c r="AS106" s="78">
        <v>49</v>
      </c>
      <c r="AT106" s="283">
        <v>11</v>
      </c>
    </row>
    <row r="107" spans="1:46" s="428" customFormat="1" ht="13.5" customHeight="1">
      <c r="A107" s="282" t="s">
        <v>98</v>
      </c>
      <c r="B107" s="120">
        <v>3623</v>
      </c>
      <c r="C107" s="626"/>
      <c r="D107" s="120">
        <v>1843</v>
      </c>
      <c r="E107" s="120">
        <v>3216</v>
      </c>
      <c r="F107" s="626"/>
      <c r="G107" s="120">
        <v>1691</v>
      </c>
      <c r="H107" s="78">
        <v>2707</v>
      </c>
      <c r="I107" s="78"/>
      <c r="J107" s="78">
        <v>1403</v>
      </c>
      <c r="K107" s="78">
        <v>2766</v>
      </c>
      <c r="L107" s="78"/>
      <c r="M107" s="78">
        <v>1471</v>
      </c>
      <c r="N107" s="78">
        <f t="shared" ref="N107:N137" si="63">+B107+E107+H107+K107</f>
        <v>12312</v>
      </c>
      <c r="O107" s="283">
        <f t="shared" si="61"/>
        <v>6408</v>
      </c>
      <c r="P107" s="89"/>
      <c r="Q107" s="282" t="s">
        <v>98</v>
      </c>
      <c r="R107" s="78">
        <v>297</v>
      </c>
      <c r="S107" s="78"/>
      <c r="T107" s="78">
        <v>131</v>
      </c>
      <c r="U107" s="78">
        <v>135</v>
      </c>
      <c r="V107" s="78"/>
      <c r="W107" s="78">
        <v>64</v>
      </c>
      <c r="X107" s="78">
        <v>211</v>
      </c>
      <c r="Y107" s="78"/>
      <c r="Z107" s="78">
        <v>99</v>
      </c>
      <c r="AA107" s="78">
        <v>337</v>
      </c>
      <c r="AB107" s="78"/>
      <c r="AC107" s="78">
        <v>181</v>
      </c>
      <c r="AD107" s="78">
        <f t="shared" ref="AD107:AD137" si="64">+R107+U107+X107+AA107</f>
        <v>980</v>
      </c>
      <c r="AE107" s="283">
        <f t="shared" ref="AE107:AE137" si="65">+T107+W107+Z107+AC107</f>
        <v>475</v>
      </c>
      <c r="AF107" s="85"/>
      <c r="AG107" s="282" t="s">
        <v>98</v>
      </c>
      <c r="AH107" s="120">
        <v>102</v>
      </c>
      <c r="AI107" s="120">
        <v>87</v>
      </c>
      <c r="AJ107" s="78">
        <v>71</v>
      </c>
      <c r="AK107" s="78">
        <v>68</v>
      </c>
      <c r="AL107" s="78">
        <f t="shared" ref="AL107:AL138" si="66">+AH107+AI107+AJ107+AK107</f>
        <v>328</v>
      </c>
      <c r="AM107" s="78">
        <v>299</v>
      </c>
      <c r="AN107" s="78">
        <v>18</v>
      </c>
      <c r="AO107" s="90">
        <f t="shared" si="62"/>
        <v>317</v>
      </c>
      <c r="AP107" s="283">
        <v>59</v>
      </c>
      <c r="AQ107" s="85"/>
      <c r="AR107" s="282" t="s">
        <v>98</v>
      </c>
      <c r="AS107" s="78">
        <v>321</v>
      </c>
      <c r="AT107" s="283">
        <v>67</v>
      </c>
    </row>
    <row r="108" spans="1:46" s="428" customFormat="1" ht="13.5" customHeight="1">
      <c r="A108" s="282" t="s">
        <v>99</v>
      </c>
      <c r="B108" s="120">
        <v>238</v>
      </c>
      <c r="C108" s="626"/>
      <c r="D108" s="120">
        <v>98</v>
      </c>
      <c r="E108" s="120">
        <v>124</v>
      </c>
      <c r="F108" s="626"/>
      <c r="G108" s="120">
        <v>63</v>
      </c>
      <c r="H108" s="78">
        <v>125</v>
      </c>
      <c r="I108" s="78"/>
      <c r="J108" s="78">
        <v>51</v>
      </c>
      <c r="K108" s="78">
        <v>117</v>
      </c>
      <c r="L108" s="78"/>
      <c r="M108" s="78">
        <v>47</v>
      </c>
      <c r="N108" s="78">
        <f t="shared" si="63"/>
        <v>604</v>
      </c>
      <c r="O108" s="283">
        <f t="shared" si="61"/>
        <v>259</v>
      </c>
      <c r="P108" s="89"/>
      <c r="Q108" s="282" t="s">
        <v>99</v>
      </c>
      <c r="R108" s="78">
        <v>12</v>
      </c>
      <c r="S108" s="78"/>
      <c r="T108" s="78">
        <v>6</v>
      </c>
      <c r="U108" s="78">
        <v>8</v>
      </c>
      <c r="V108" s="78"/>
      <c r="W108" s="78">
        <v>3</v>
      </c>
      <c r="X108" s="78">
        <v>5</v>
      </c>
      <c r="Y108" s="78"/>
      <c r="Z108" s="78">
        <v>3</v>
      </c>
      <c r="AA108" s="78">
        <v>14</v>
      </c>
      <c r="AB108" s="78"/>
      <c r="AC108" s="78">
        <v>6</v>
      </c>
      <c r="AD108" s="78">
        <f t="shared" si="64"/>
        <v>39</v>
      </c>
      <c r="AE108" s="283">
        <f t="shared" si="65"/>
        <v>18</v>
      </c>
      <c r="AF108" s="85"/>
      <c r="AG108" s="282" t="s">
        <v>99</v>
      </c>
      <c r="AH108" s="120">
        <v>5</v>
      </c>
      <c r="AI108" s="120">
        <v>3</v>
      </c>
      <c r="AJ108" s="78">
        <v>3</v>
      </c>
      <c r="AK108" s="78">
        <v>4</v>
      </c>
      <c r="AL108" s="78">
        <f t="shared" si="66"/>
        <v>15</v>
      </c>
      <c r="AM108" s="78">
        <v>12</v>
      </c>
      <c r="AN108" s="78">
        <v>4</v>
      </c>
      <c r="AO108" s="90">
        <f t="shared" si="62"/>
        <v>16</v>
      </c>
      <c r="AP108" s="283">
        <v>3</v>
      </c>
      <c r="AQ108" s="85"/>
      <c r="AR108" s="282" t="s">
        <v>99</v>
      </c>
      <c r="AS108" s="78">
        <v>11</v>
      </c>
      <c r="AT108" s="283">
        <v>8</v>
      </c>
    </row>
    <row r="109" spans="1:46" s="428" customFormat="1" ht="13.5" customHeight="1">
      <c r="A109" s="282" t="s">
        <v>100</v>
      </c>
      <c r="B109" s="120">
        <v>302</v>
      </c>
      <c r="C109" s="626"/>
      <c r="D109" s="120">
        <v>167</v>
      </c>
      <c r="E109" s="120">
        <v>231</v>
      </c>
      <c r="F109" s="626"/>
      <c r="G109" s="120">
        <v>123</v>
      </c>
      <c r="H109" s="78">
        <v>275</v>
      </c>
      <c r="I109" s="78"/>
      <c r="J109" s="78">
        <v>135</v>
      </c>
      <c r="K109" s="78">
        <v>287</v>
      </c>
      <c r="L109" s="78"/>
      <c r="M109" s="78">
        <v>137</v>
      </c>
      <c r="N109" s="78">
        <f t="shared" si="63"/>
        <v>1095</v>
      </c>
      <c r="O109" s="283">
        <f t="shared" si="61"/>
        <v>562</v>
      </c>
      <c r="P109" s="89"/>
      <c r="Q109" s="282" t="s">
        <v>100</v>
      </c>
      <c r="R109" s="78">
        <v>20</v>
      </c>
      <c r="S109" s="78"/>
      <c r="T109" s="78">
        <v>10</v>
      </c>
      <c r="U109" s="78">
        <v>11</v>
      </c>
      <c r="V109" s="78"/>
      <c r="W109" s="78">
        <v>6</v>
      </c>
      <c r="X109" s="78">
        <v>18</v>
      </c>
      <c r="Y109" s="78"/>
      <c r="Z109" s="78">
        <v>9</v>
      </c>
      <c r="AA109" s="78">
        <v>19</v>
      </c>
      <c r="AB109" s="78"/>
      <c r="AC109" s="78">
        <v>4</v>
      </c>
      <c r="AD109" s="78">
        <f t="shared" si="64"/>
        <v>68</v>
      </c>
      <c r="AE109" s="283">
        <f t="shared" si="65"/>
        <v>29</v>
      </c>
      <c r="AF109" s="85"/>
      <c r="AG109" s="282" t="s">
        <v>100</v>
      </c>
      <c r="AH109" s="120">
        <v>13</v>
      </c>
      <c r="AI109" s="120">
        <v>10</v>
      </c>
      <c r="AJ109" s="78">
        <v>12</v>
      </c>
      <c r="AK109" s="78">
        <v>11</v>
      </c>
      <c r="AL109" s="78">
        <f t="shared" si="66"/>
        <v>46</v>
      </c>
      <c r="AM109" s="78">
        <v>50</v>
      </c>
      <c r="AN109" s="78">
        <v>0</v>
      </c>
      <c r="AO109" s="90">
        <f t="shared" si="62"/>
        <v>50</v>
      </c>
      <c r="AP109" s="283">
        <v>8</v>
      </c>
      <c r="AQ109" s="85"/>
      <c r="AR109" s="282" t="s">
        <v>100</v>
      </c>
      <c r="AS109" s="78">
        <v>46</v>
      </c>
      <c r="AT109" s="283">
        <v>15</v>
      </c>
    </row>
    <row r="110" spans="1:46" s="428" customFormat="1" ht="13.5" customHeight="1">
      <c r="A110" s="282" t="s">
        <v>101</v>
      </c>
      <c r="B110" s="120">
        <v>244</v>
      </c>
      <c r="C110" s="626"/>
      <c r="D110" s="120">
        <v>138</v>
      </c>
      <c r="E110" s="120">
        <v>191</v>
      </c>
      <c r="F110" s="626"/>
      <c r="G110" s="120">
        <v>106</v>
      </c>
      <c r="H110" s="78">
        <v>114</v>
      </c>
      <c r="I110" s="78"/>
      <c r="J110" s="78">
        <v>57</v>
      </c>
      <c r="K110" s="78">
        <v>90</v>
      </c>
      <c r="L110" s="78"/>
      <c r="M110" s="78">
        <v>40</v>
      </c>
      <c r="N110" s="78">
        <f t="shared" si="63"/>
        <v>639</v>
      </c>
      <c r="O110" s="283">
        <f t="shared" si="61"/>
        <v>341</v>
      </c>
      <c r="P110" s="89"/>
      <c r="Q110" s="282" t="s">
        <v>101</v>
      </c>
      <c r="R110" s="78">
        <v>82</v>
      </c>
      <c r="S110" s="78"/>
      <c r="T110" s="78">
        <v>45</v>
      </c>
      <c r="U110" s="78">
        <v>64</v>
      </c>
      <c r="V110" s="78"/>
      <c r="W110" s="78">
        <v>40</v>
      </c>
      <c r="X110" s="78">
        <v>26</v>
      </c>
      <c r="Y110" s="78"/>
      <c r="Z110" s="78">
        <v>11</v>
      </c>
      <c r="AA110" s="78">
        <v>2</v>
      </c>
      <c r="AB110" s="78"/>
      <c r="AC110" s="78">
        <v>1</v>
      </c>
      <c r="AD110" s="78">
        <f t="shared" si="64"/>
        <v>174</v>
      </c>
      <c r="AE110" s="283">
        <f t="shared" si="65"/>
        <v>97</v>
      </c>
      <c r="AF110" s="85"/>
      <c r="AG110" s="282" t="s">
        <v>101</v>
      </c>
      <c r="AH110" s="120">
        <v>9</v>
      </c>
      <c r="AI110" s="120">
        <v>9</v>
      </c>
      <c r="AJ110" s="78">
        <v>5</v>
      </c>
      <c r="AK110" s="78">
        <v>4</v>
      </c>
      <c r="AL110" s="78">
        <f t="shared" si="66"/>
        <v>27</v>
      </c>
      <c r="AM110" s="78">
        <v>18</v>
      </c>
      <c r="AN110" s="78">
        <v>3</v>
      </c>
      <c r="AO110" s="90">
        <f t="shared" si="62"/>
        <v>21</v>
      </c>
      <c r="AP110" s="283">
        <v>5</v>
      </c>
      <c r="AQ110" s="85"/>
      <c r="AR110" s="282" t="s">
        <v>101</v>
      </c>
      <c r="AS110" s="78">
        <v>17</v>
      </c>
      <c r="AT110" s="283">
        <v>0</v>
      </c>
    </row>
    <row r="111" spans="1:46" s="428" customFormat="1" ht="13.5" customHeight="1">
      <c r="A111" s="282" t="s">
        <v>102</v>
      </c>
      <c r="B111" s="120">
        <v>7</v>
      </c>
      <c r="C111" s="626"/>
      <c r="D111" s="120">
        <v>2</v>
      </c>
      <c r="E111" s="120">
        <v>5</v>
      </c>
      <c r="F111" s="626"/>
      <c r="G111" s="120">
        <v>1</v>
      </c>
      <c r="H111" s="78">
        <v>0</v>
      </c>
      <c r="I111" s="78"/>
      <c r="J111" s="78">
        <v>0</v>
      </c>
      <c r="K111" s="78">
        <v>0</v>
      </c>
      <c r="L111" s="78"/>
      <c r="M111" s="78">
        <v>0</v>
      </c>
      <c r="N111" s="78">
        <f t="shared" si="63"/>
        <v>12</v>
      </c>
      <c r="O111" s="283">
        <f t="shared" si="61"/>
        <v>3</v>
      </c>
      <c r="P111" s="89"/>
      <c r="Q111" s="282" t="s">
        <v>102</v>
      </c>
      <c r="R111" s="78">
        <v>0</v>
      </c>
      <c r="S111" s="78"/>
      <c r="T111" s="78">
        <v>0</v>
      </c>
      <c r="U111" s="78">
        <v>0</v>
      </c>
      <c r="V111" s="78"/>
      <c r="W111" s="78">
        <v>0</v>
      </c>
      <c r="X111" s="78">
        <v>0</v>
      </c>
      <c r="Y111" s="78"/>
      <c r="Z111" s="78">
        <v>0</v>
      </c>
      <c r="AA111" s="78">
        <v>0</v>
      </c>
      <c r="AB111" s="78"/>
      <c r="AC111" s="78">
        <v>0</v>
      </c>
      <c r="AD111" s="78">
        <f t="shared" si="64"/>
        <v>0</v>
      </c>
      <c r="AE111" s="283">
        <f t="shared" si="65"/>
        <v>0</v>
      </c>
      <c r="AF111" s="85"/>
      <c r="AG111" s="282" t="s">
        <v>102</v>
      </c>
      <c r="AH111" s="120">
        <v>2</v>
      </c>
      <c r="AI111" s="120">
        <v>1</v>
      </c>
      <c r="AJ111" s="78">
        <v>0</v>
      </c>
      <c r="AK111" s="78">
        <v>0</v>
      </c>
      <c r="AL111" s="78">
        <f t="shared" si="66"/>
        <v>3</v>
      </c>
      <c r="AM111" s="78">
        <v>4</v>
      </c>
      <c r="AN111" s="78">
        <v>0</v>
      </c>
      <c r="AO111" s="90">
        <f t="shared" si="62"/>
        <v>4</v>
      </c>
      <c r="AP111" s="283">
        <v>1</v>
      </c>
      <c r="AQ111" s="85"/>
      <c r="AR111" s="282" t="s">
        <v>102</v>
      </c>
      <c r="AS111" s="78">
        <v>6</v>
      </c>
      <c r="AT111" s="283">
        <v>0</v>
      </c>
    </row>
    <row r="112" spans="1:46" s="428" customFormat="1" ht="13.5" customHeight="1">
      <c r="A112" s="284" t="s">
        <v>28</v>
      </c>
      <c r="B112" s="120"/>
      <c r="C112" s="626"/>
      <c r="D112" s="120"/>
      <c r="E112" s="120"/>
      <c r="F112" s="626"/>
      <c r="G112" s="120"/>
      <c r="H112" s="78"/>
      <c r="I112" s="78"/>
      <c r="J112" s="78"/>
      <c r="K112" s="78"/>
      <c r="L112" s="78"/>
      <c r="M112" s="78"/>
      <c r="N112" s="78"/>
      <c r="O112" s="283"/>
      <c r="P112" s="89"/>
      <c r="Q112" s="284" t="s">
        <v>28</v>
      </c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>
        <f t="shared" si="64"/>
        <v>0</v>
      </c>
      <c r="AE112" s="283">
        <f t="shared" si="65"/>
        <v>0</v>
      </c>
      <c r="AF112" s="85"/>
      <c r="AG112" s="284" t="s">
        <v>28</v>
      </c>
      <c r="AH112" s="120"/>
      <c r="AI112" s="120"/>
      <c r="AJ112" s="78"/>
      <c r="AK112" s="78"/>
      <c r="AL112" s="78"/>
      <c r="AM112" s="78"/>
      <c r="AN112" s="78"/>
      <c r="AO112" s="78"/>
      <c r="AP112" s="283"/>
      <c r="AQ112" s="85"/>
      <c r="AR112" s="284" t="s">
        <v>28</v>
      </c>
      <c r="AS112" s="78"/>
      <c r="AT112" s="283"/>
    </row>
    <row r="113" spans="1:46" s="428" customFormat="1" ht="13.5" customHeight="1">
      <c r="A113" s="282" t="s">
        <v>103</v>
      </c>
      <c r="B113" s="120">
        <v>316</v>
      </c>
      <c r="C113" s="626"/>
      <c r="D113" s="120">
        <v>172</v>
      </c>
      <c r="E113" s="120">
        <v>232</v>
      </c>
      <c r="F113" s="626"/>
      <c r="G113" s="120">
        <v>108</v>
      </c>
      <c r="H113" s="78">
        <v>190</v>
      </c>
      <c r="I113" s="78"/>
      <c r="J113" s="78">
        <v>94</v>
      </c>
      <c r="K113" s="78">
        <v>78</v>
      </c>
      <c r="L113" s="78"/>
      <c r="M113" s="78">
        <v>45</v>
      </c>
      <c r="N113" s="78">
        <f t="shared" si="63"/>
        <v>816</v>
      </c>
      <c r="O113" s="283">
        <f>+D113+G113+J113+M113</f>
        <v>419</v>
      </c>
      <c r="P113" s="89"/>
      <c r="Q113" s="282" t="s">
        <v>103</v>
      </c>
      <c r="R113" s="78">
        <v>20</v>
      </c>
      <c r="S113" s="78"/>
      <c r="T113" s="78">
        <v>8</v>
      </c>
      <c r="U113" s="78">
        <v>20</v>
      </c>
      <c r="V113" s="78"/>
      <c r="W113" s="78">
        <v>10</v>
      </c>
      <c r="X113" s="78">
        <v>28</v>
      </c>
      <c r="Y113" s="78"/>
      <c r="Z113" s="78">
        <v>14</v>
      </c>
      <c r="AA113" s="78">
        <v>12</v>
      </c>
      <c r="AB113" s="78"/>
      <c r="AC113" s="78">
        <v>4</v>
      </c>
      <c r="AD113" s="78">
        <f t="shared" si="64"/>
        <v>80</v>
      </c>
      <c r="AE113" s="283">
        <f t="shared" si="65"/>
        <v>36</v>
      </c>
      <c r="AF113" s="85"/>
      <c r="AG113" s="282" t="s">
        <v>103</v>
      </c>
      <c r="AH113" s="120">
        <v>8</v>
      </c>
      <c r="AI113" s="120">
        <v>6</v>
      </c>
      <c r="AJ113" s="78">
        <v>6</v>
      </c>
      <c r="AK113" s="78">
        <v>7</v>
      </c>
      <c r="AL113" s="78">
        <f t="shared" si="66"/>
        <v>27</v>
      </c>
      <c r="AM113" s="78">
        <v>21</v>
      </c>
      <c r="AN113" s="78">
        <v>6</v>
      </c>
      <c r="AO113" s="90">
        <f t="shared" si="62"/>
        <v>27</v>
      </c>
      <c r="AP113" s="283">
        <v>7</v>
      </c>
      <c r="AQ113" s="85"/>
      <c r="AR113" s="282" t="s">
        <v>103</v>
      </c>
      <c r="AS113" s="78">
        <v>37</v>
      </c>
      <c r="AT113" s="283">
        <v>9</v>
      </c>
    </row>
    <row r="114" spans="1:46" s="428" customFormat="1" ht="13.5" customHeight="1">
      <c r="A114" s="282" t="s">
        <v>104</v>
      </c>
      <c r="B114" s="120">
        <v>2388</v>
      </c>
      <c r="C114" s="626"/>
      <c r="D114" s="120">
        <v>1172</v>
      </c>
      <c r="E114" s="120">
        <v>2034</v>
      </c>
      <c r="F114" s="626"/>
      <c r="G114" s="120">
        <v>1014</v>
      </c>
      <c r="H114" s="78">
        <v>1611</v>
      </c>
      <c r="I114" s="78"/>
      <c r="J114" s="78">
        <v>827</v>
      </c>
      <c r="K114" s="78">
        <v>1332</v>
      </c>
      <c r="L114" s="78"/>
      <c r="M114" s="78">
        <v>705</v>
      </c>
      <c r="N114" s="78">
        <f t="shared" si="63"/>
        <v>7365</v>
      </c>
      <c r="O114" s="283">
        <f>+D114+G114+J114+M114</f>
        <v>3718</v>
      </c>
      <c r="P114" s="89"/>
      <c r="Q114" s="282" t="s">
        <v>104</v>
      </c>
      <c r="R114" s="78">
        <v>226</v>
      </c>
      <c r="S114" s="78"/>
      <c r="T114" s="78">
        <v>115</v>
      </c>
      <c r="U114" s="78">
        <v>76</v>
      </c>
      <c r="V114" s="78"/>
      <c r="W114" s="78">
        <v>36</v>
      </c>
      <c r="X114" s="78">
        <v>79</v>
      </c>
      <c r="Y114" s="78"/>
      <c r="Z114" s="78">
        <v>48</v>
      </c>
      <c r="AA114" s="78">
        <v>146</v>
      </c>
      <c r="AB114" s="78"/>
      <c r="AC114" s="78">
        <v>87</v>
      </c>
      <c r="AD114" s="78">
        <f t="shared" si="64"/>
        <v>527</v>
      </c>
      <c r="AE114" s="283">
        <f t="shared" si="65"/>
        <v>286</v>
      </c>
      <c r="AF114" s="85"/>
      <c r="AG114" s="282" t="s">
        <v>104</v>
      </c>
      <c r="AH114" s="120">
        <v>55</v>
      </c>
      <c r="AI114" s="120">
        <v>47</v>
      </c>
      <c r="AJ114" s="78">
        <v>40</v>
      </c>
      <c r="AK114" s="78">
        <v>31</v>
      </c>
      <c r="AL114" s="78">
        <f t="shared" si="66"/>
        <v>173</v>
      </c>
      <c r="AM114" s="78">
        <v>148</v>
      </c>
      <c r="AN114" s="78">
        <v>16</v>
      </c>
      <c r="AO114" s="90">
        <f>+AM114+AN114</f>
        <v>164</v>
      </c>
      <c r="AP114" s="283">
        <v>34</v>
      </c>
      <c r="AQ114" s="85"/>
      <c r="AR114" s="282" t="s">
        <v>104</v>
      </c>
      <c r="AS114" s="78">
        <v>183</v>
      </c>
      <c r="AT114" s="283">
        <v>15</v>
      </c>
    </row>
    <row r="115" spans="1:46" s="428" customFormat="1" ht="13.5" customHeight="1">
      <c r="A115" s="284" t="s">
        <v>29</v>
      </c>
      <c r="B115" s="120"/>
      <c r="C115" s="626"/>
      <c r="D115" s="120"/>
      <c r="E115" s="120"/>
      <c r="F115" s="626"/>
      <c r="G115" s="120"/>
      <c r="H115" s="78"/>
      <c r="I115" s="78"/>
      <c r="J115" s="78"/>
      <c r="K115" s="78"/>
      <c r="L115" s="78"/>
      <c r="M115" s="78"/>
      <c r="N115" s="78"/>
      <c r="O115" s="283"/>
      <c r="P115" s="89"/>
      <c r="Q115" s="284" t="s">
        <v>29</v>
      </c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>
        <f t="shared" si="64"/>
        <v>0</v>
      </c>
      <c r="AE115" s="283">
        <f t="shared" si="65"/>
        <v>0</v>
      </c>
      <c r="AF115" s="85"/>
      <c r="AG115" s="284" t="s">
        <v>29</v>
      </c>
      <c r="AH115" s="120"/>
      <c r="AI115" s="120"/>
      <c r="AJ115" s="78"/>
      <c r="AK115" s="78"/>
      <c r="AL115" s="78"/>
      <c r="AM115" s="78"/>
      <c r="AN115" s="78"/>
      <c r="AO115" s="78"/>
      <c r="AP115" s="283"/>
      <c r="AQ115" s="85"/>
      <c r="AR115" s="284" t="s">
        <v>29</v>
      </c>
      <c r="AS115" s="78"/>
      <c r="AT115" s="283"/>
    </row>
    <row r="116" spans="1:46" s="428" customFormat="1" ht="13.5" customHeight="1">
      <c r="A116" s="282" t="s">
        <v>105</v>
      </c>
      <c r="B116" s="120">
        <v>1057</v>
      </c>
      <c r="C116" s="626"/>
      <c r="D116" s="120">
        <v>582</v>
      </c>
      <c r="E116" s="120">
        <v>905</v>
      </c>
      <c r="F116" s="626"/>
      <c r="G116" s="120">
        <v>463</v>
      </c>
      <c r="H116" s="78">
        <v>1192</v>
      </c>
      <c r="I116" s="78"/>
      <c r="J116" s="78">
        <v>629</v>
      </c>
      <c r="K116" s="78">
        <v>1284</v>
      </c>
      <c r="L116" s="78"/>
      <c r="M116" s="78">
        <v>621</v>
      </c>
      <c r="N116" s="78">
        <f t="shared" si="63"/>
        <v>4438</v>
      </c>
      <c r="O116" s="283">
        <f>+D116+G116+J116+M116</f>
        <v>2295</v>
      </c>
      <c r="P116" s="89"/>
      <c r="Q116" s="282" t="s">
        <v>105</v>
      </c>
      <c r="R116" s="78">
        <v>73</v>
      </c>
      <c r="S116" s="78"/>
      <c r="T116" s="78">
        <v>35</v>
      </c>
      <c r="U116" s="78">
        <v>68</v>
      </c>
      <c r="V116" s="78"/>
      <c r="W116" s="78">
        <v>33</v>
      </c>
      <c r="X116" s="78">
        <v>64</v>
      </c>
      <c r="Y116" s="78"/>
      <c r="Z116" s="78">
        <v>30</v>
      </c>
      <c r="AA116" s="78">
        <v>191</v>
      </c>
      <c r="AB116" s="78"/>
      <c r="AC116" s="78">
        <v>91</v>
      </c>
      <c r="AD116" s="78">
        <f t="shared" si="64"/>
        <v>396</v>
      </c>
      <c r="AE116" s="283">
        <f t="shared" si="65"/>
        <v>189</v>
      </c>
      <c r="AF116" s="85"/>
      <c r="AG116" s="282" t="s">
        <v>105</v>
      </c>
      <c r="AH116" s="120">
        <v>37</v>
      </c>
      <c r="AI116" s="120">
        <v>30</v>
      </c>
      <c r="AJ116" s="78">
        <v>23</v>
      </c>
      <c r="AK116" s="78">
        <v>25</v>
      </c>
      <c r="AL116" s="78">
        <f t="shared" si="66"/>
        <v>115</v>
      </c>
      <c r="AM116" s="78">
        <v>94</v>
      </c>
      <c r="AN116" s="78">
        <v>9</v>
      </c>
      <c r="AO116" s="90">
        <f>+AM116+AN116</f>
        <v>103</v>
      </c>
      <c r="AP116" s="283">
        <v>22</v>
      </c>
      <c r="AQ116" s="85"/>
      <c r="AR116" s="282" t="s">
        <v>105</v>
      </c>
      <c r="AS116" s="78">
        <v>97</v>
      </c>
      <c r="AT116" s="283">
        <v>11</v>
      </c>
    </row>
    <row r="117" spans="1:46" s="428" customFormat="1" ht="13.5" customHeight="1">
      <c r="A117" s="282" t="s">
        <v>106</v>
      </c>
      <c r="B117" s="120">
        <v>1411</v>
      </c>
      <c r="C117" s="626"/>
      <c r="D117" s="120">
        <v>812</v>
      </c>
      <c r="E117" s="120">
        <v>1189</v>
      </c>
      <c r="F117" s="626"/>
      <c r="G117" s="120">
        <v>629</v>
      </c>
      <c r="H117" s="78">
        <v>980</v>
      </c>
      <c r="I117" s="78"/>
      <c r="J117" s="78">
        <v>523</v>
      </c>
      <c r="K117" s="78">
        <v>1008</v>
      </c>
      <c r="L117" s="78"/>
      <c r="M117" s="78">
        <v>522</v>
      </c>
      <c r="N117" s="78">
        <f t="shared" si="63"/>
        <v>4588</v>
      </c>
      <c r="O117" s="283">
        <f>+D117+G117+J117+M117</f>
        <v>2486</v>
      </c>
      <c r="P117" s="89"/>
      <c r="Q117" s="282" t="s">
        <v>106</v>
      </c>
      <c r="R117" s="78">
        <v>65</v>
      </c>
      <c r="S117" s="78"/>
      <c r="T117" s="78">
        <v>34</v>
      </c>
      <c r="U117" s="78">
        <v>66</v>
      </c>
      <c r="V117" s="78"/>
      <c r="W117" s="78">
        <v>33</v>
      </c>
      <c r="X117" s="78">
        <v>54</v>
      </c>
      <c r="Y117" s="78"/>
      <c r="Z117" s="78">
        <v>21</v>
      </c>
      <c r="AA117" s="78">
        <v>54</v>
      </c>
      <c r="AB117" s="78"/>
      <c r="AC117" s="78">
        <v>22</v>
      </c>
      <c r="AD117" s="78">
        <f t="shared" si="64"/>
        <v>239</v>
      </c>
      <c r="AE117" s="283">
        <f t="shared" si="65"/>
        <v>110</v>
      </c>
      <c r="AF117" s="85"/>
      <c r="AG117" s="282" t="s">
        <v>106</v>
      </c>
      <c r="AH117" s="120">
        <v>25</v>
      </c>
      <c r="AI117" s="120">
        <v>24</v>
      </c>
      <c r="AJ117" s="78">
        <v>22</v>
      </c>
      <c r="AK117" s="78">
        <v>18</v>
      </c>
      <c r="AL117" s="78">
        <f t="shared" si="66"/>
        <v>89</v>
      </c>
      <c r="AM117" s="78">
        <v>85</v>
      </c>
      <c r="AN117" s="78">
        <v>8</v>
      </c>
      <c r="AO117" s="90">
        <f>+AM117+AN117</f>
        <v>93</v>
      </c>
      <c r="AP117" s="283">
        <v>19</v>
      </c>
      <c r="AQ117" s="85"/>
      <c r="AR117" s="282" t="s">
        <v>106</v>
      </c>
      <c r="AS117" s="78">
        <v>98</v>
      </c>
      <c r="AT117" s="283">
        <v>18</v>
      </c>
    </row>
    <row r="118" spans="1:46" s="428" customFormat="1" ht="13.5" customHeight="1">
      <c r="A118" s="282" t="s">
        <v>107</v>
      </c>
      <c r="B118" s="120">
        <v>2094</v>
      </c>
      <c r="C118" s="626"/>
      <c r="D118" s="120">
        <v>1152</v>
      </c>
      <c r="E118" s="120">
        <v>1717</v>
      </c>
      <c r="F118" s="626"/>
      <c r="G118" s="120">
        <v>926</v>
      </c>
      <c r="H118" s="78">
        <v>1544</v>
      </c>
      <c r="I118" s="78"/>
      <c r="J118" s="78">
        <v>820</v>
      </c>
      <c r="K118" s="78">
        <v>1384</v>
      </c>
      <c r="L118" s="78"/>
      <c r="M118" s="78">
        <v>778</v>
      </c>
      <c r="N118" s="78">
        <f t="shared" si="63"/>
        <v>6739</v>
      </c>
      <c r="O118" s="283">
        <f>+D118+G118+J118+M118</f>
        <v>3676</v>
      </c>
      <c r="P118" s="89"/>
      <c r="Q118" s="282" t="s">
        <v>107</v>
      </c>
      <c r="R118" s="78">
        <v>230</v>
      </c>
      <c r="S118" s="78"/>
      <c r="T118" s="78">
        <v>118</v>
      </c>
      <c r="U118" s="78">
        <v>162</v>
      </c>
      <c r="V118" s="78"/>
      <c r="W118" s="78">
        <v>75</v>
      </c>
      <c r="X118" s="78">
        <v>108</v>
      </c>
      <c r="Y118" s="78"/>
      <c r="Z118" s="78">
        <v>46</v>
      </c>
      <c r="AA118" s="78">
        <v>59</v>
      </c>
      <c r="AB118" s="78"/>
      <c r="AC118" s="78">
        <v>37</v>
      </c>
      <c r="AD118" s="78">
        <f t="shared" si="64"/>
        <v>559</v>
      </c>
      <c r="AE118" s="283">
        <f t="shared" si="65"/>
        <v>276</v>
      </c>
      <c r="AF118" s="85"/>
      <c r="AG118" s="282" t="s">
        <v>107</v>
      </c>
      <c r="AH118" s="120">
        <v>48</v>
      </c>
      <c r="AI118" s="120">
        <v>42</v>
      </c>
      <c r="AJ118" s="78">
        <v>37</v>
      </c>
      <c r="AK118" s="78">
        <v>36</v>
      </c>
      <c r="AL118" s="78">
        <f t="shared" si="66"/>
        <v>163</v>
      </c>
      <c r="AM118" s="78">
        <v>153</v>
      </c>
      <c r="AN118" s="78">
        <v>18</v>
      </c>
      <c r="AO118" s="90">
        <f>+AM118+AN118</f>
        <v>171</v>
      </c>
      <c r="AP118" s="283">
        <v>31</v>
      </c>
      <c r="AQ118" s="85"/>
      <c r="AR118" s="282" t="s">
        <v>107</v>
      </c>
      <c r="AS118" s="78">
        <v>216</v>
      </c>
      <c r="AT118" s="283">
        <v>28</v>
      </c>
    </row>
    <row r="119" spans="1:46" s="428" customFormat="1" ht="13.5" customHeight="1">
      <c r="A119" s="282" t="s">
        <v>108</v>
      </c>
      <c r="B119" s="120">
        <v>783</v>
      </c>
      <c r="C119" s="626"/>
      <c r="D119" s="120">
        <v>409</v>
      </c>
      <c r="E119" s="120">
        <v>634</v>
      </c>
      <c r="F119" s="626"/>
      <c r="G119" s="120">
        <v>356</v>
      </c>
      <c r="H119" s="78">
        <v>223</v>
      </c>
      <c r="I119" s="78"/>
      <c r="J119" s="78">
        <v>95</v>
      </c>
      <c r="K119" s="78">
        <v>227</v>
      </c>
      <c r="L119" s="78"/>
      <c r="M119" s="78">
        <v>115</v>
      </c>
      <c r="N119" s="78">
        <f t="shared" si="63"/>
        <v>1867</v>
      </c>
      <c r="O119" s="283">
        <f>+D119+G119+J119+M119</f>
        <v>975</v>
      </c>
      <c r="P119" s="89"/>
      <c r="Q119" s="282" t="s">
        <v>108</v>
      </c>
      <c r="R119" s="78">
        <v>50</v>
      </c>
      <c r="S119" s="78"/>
      <c r="T119" s="78">
        <v>25</v>
      </c>
      <c r="U119" s="78">
        <v>18</v>
      </c>
      <c r="V119" s="78"/>
      <c r="W119" s="78">
        <v>7</v>
      </c>
      <c r="X119" s="78">
        <v>7</v>
      </c>
      <c r="Y119" s="78"/>
      <c r="Z119" s="78">
        <v>3</v>
      </c>
      <c r="AA119" s="78">
        <v>52</v>
      </c>
      <c r="AB119" s="78"/>
      <c r="AC119" s="78">
        <v>24</v>
      </c>
      <c r="AD119" s="78">
        <f t="shared" si="64"/>
        <v>127</v>
      </c>
      <c r="AE119" s="283">
        <f t="shared" si="65"/>
        <v>59</v>
      </c>
      <c r="AF119" s="85"/>
      <c r="AG119" s="282" t="s">
        <v>108</v>
      </c>
      <c r="AH119" s="120">
        <v>12</v>
      </c>
      <c r="AI119" s="120">
        <v>11</v>
      </c>
      <c r="AJ119" s="78">
        <v>9</v>
      </c>
      <c r="AK119" s="78">
        <v>8</v>
      </c>
      <c r="AL119" s="78">
        <f t="shared" si="66"/>
        <v>40</v>
      </c>
      <c r="AM119" s="78">
        <v>21</v>
      </c>
      <c r="AN119" s="78">
        <v>22</v>
      </c>
      <c r="AO119" s="90">
        <f>+AM119+AN119</f>
        <v>43</v>
      </c>
      <c r="AP119" s="283">
        <v>12</v>
      </c>
      <c r="AQ119" s="85"/>
      <c r="AR119" s="282" t="s">
        <v>108</v>
      </c>
      <c r="AS119" s="78">
        <v>34</v>
      </c>
      <c r="AT119" s="283">
        <v>5</v>
      </c>
    </row>
    <row r="120" spans="1:46" s="428" customFormat="1" ht="13.5" customHeight="1">
      <c r="A120" s="282" t="s">
        <v>109</v>
      </c>
      <c r="B120" s="120">
        <v>880</v>
      </c>
      <c r="C120" s="626"/>
      <c r="D120" s="120">
        <v>515</v>
      </c>
      <c r="E120" s="120">
        <v>758</v>
      </c>
      <c r="F120" s="626"/>
      <c r="G120" s="120">
        <v>415</v>
      </c>
      <c r="H120" s="78">
        <v>749</v>
      </c>
      <c r="I120" s="78"/>
      <c r="J120" s="78">
        <v>421</v>
      </c>
      <c r="K120" s="78">
        <v>781</v>
      </c>
      <c r="L120" s="78"/>
      <c r="M120" s="78">
        <v>418</v>
      </c>
      <c r="N120" s="78">
        <f t="shared" si="63"/>
        <v>3168</v>
      </c>
      <c r="O120" s="283">
        <f>+D120+G120+J120+M120</f>
        <v>1769</v>
      </c>
      <c r="P120" s="89"/>
      <c r="Q120" s="282" t="s">
        <v>109</v>
      </c>
      <c r="R120" s="78">
        <v>155</v>
      </c>
      <c r="S120" s="78"/>
      <c r="T120" s="78">
        <v>87</v>
      </c>
      <c r="U120" s="78">
        <v>63</v>
      </c>
      <c r="V120" s="78"/>
      <c r="W120" s="78">
        <v>31</v>
      </c>
      <c r="X120" s="78">
        <v>52</v>
      </c>
      <c r="Y120" s="78"/>
      <c r="Z120" s="78">
        <v>28</v>
      </c>
      <c r="AA120" s="78">
        <v>85</v>
      </c>
      <c r="AB120" s="78"/>
      <c r="AC120" s="78">
        <v>40</v>
      </c>
      <c r="AD120" s="78">
        <f t="shared" si="64"/>
        <v>355</v>
      </c>
      <c r="AE120" s="283">
        <f t="shared" si="65"/>
        <v>186</v>
      </c>
      <c r="AF120" s="85"/>
      <c r="AG120" s="282" t="s">
        <v>109</v>
      </c>
      <c r="AH120" s="120">
        <v>16</v>
      </c>
      <c r="AI120" s="120">
        <v>16</v>
      </c>
      <c r="AJ120" s="78">
        <v>15</v>
      </c>
      <c r="AK120" s="78">
        <v>16</v>
      </c>
      <c r="AL120" s="78">
        <f t="shared" si="66"/>
        <v>63</v>
      </c>
      <c r="AM120" s="78">
        <v>69</v>
      </c>
      <c r="AN120" s="78">
        <v>3</v>
      </c>
      <c r="AO120" s="90">
        <f>+AM120+AN120</f>
        <v>72</v>
      </c>
      <c r="AP120" s="283">
        <v>13</v>
      </c>
      <c r="AQ120" s="85"/>
      <c r="AR120" s="282" t="s">
        <v>109</v>
      </c>
      <c r="AS120" s="78">
        <v>70</v>
      </c>
      <c r="AT120" s="283">
        <v>16</v>
      </c>
    </row>
    <row r="121" spans="1:46" s="428" customFormat="1" ht="13.5" customHeight="1">
      <c r="A121" s="284" t="s">
        <v>30</v>
      </c>
      <c r="B121" s="120"/>
      <c r="C121" s="626"/>
      <c r="D121" s="120"/>
      <c r="E121" s="120"/>
      <c r="F121" s="626"/>
      <c r="G121" s="120"/>
      <c r="H121" s="78"/>
      <c r="I121" s="78"/>
      <c r="J121" s="78"/>
      <c r="K121" s="78"/>
      <c r="L121" s="78"/>
      <c r="M121" s="78"/>
      <c r="N121" s="78"/>
      <c r="O121" s="283"/>
      <c r="P121" s="89"/>
      <c r="Q121" s="284" t="s">
        <v>30</v>
      </c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>
        <f t="shared" si="64"/>
        <v>0</v>
      </c>
      <c r="AE121" s="283">
        <f t="shared" si="65"/>
        <v>0</v>
      </c>
      <c r="AF121" s="85"/>
      <c r="AG121" s="284" t="s">
        <v>30</v>
      </c>
      <c r="AH121" s="120"/>
      <c r="AI121" s="120"/>
      <c r="AJ121" s="78"/>
      <c r="AK121" s="78"/>
      <c r="AL121" s="78"/>
      <c r="AM121" s="78"/>
      <c r="AN121" s="78"/>
      <c r="AO121" s="78"/>
      <c r="AP121" s="283"/>
      <c r="AQ121" s="85"/>
      <c r="AR121" s="284" t="s">
        <v>30</v>
      </c>
      <c r="AS121" s="78"/>
      <c r="AT121" s="283"/>
    </row>
    <row r="122" spans="1:46" s="428" customFormat="1" ht="13.5" customHeight="1">
      <c r="A122" s="282" t="s">
        <v>110</v>
      </c>
      <c r="B122" s="120">
        <v>787</v>
      </c>
      <c r="C122" s="626"/>
      <c r="D122" s="120">
        <v>417</v>
      </c>
      <c r="E122" s="120">
        <v>683</v>
      </c>
      <c r="F122" s="626"/>
      <c r="G122" s="120">
        <v>353</v>
      </c>
      <c r="H122" s="78">
        <v>694</v>
      </c>
      <c r="I122" s="78"/>
      <c r="J122" s="78">
        <v>355</v>
      </c>
      <c r="K122" s="78">
        <v>697</v>
      </c>
      <c r="L122" s="78"/>
      <c r="M122" s="78">
        <v>349</v>
      </c>
      <c r="N122" s="78">
        <f t="shared" si="63"/>
        <v>2861</v>
      </c>
      <c r="O122" s="283">
        <f t="shared" ref="O122:O128" si="67">+D122+G122+J122+M122</f>
        <v>1474</v>
      </c>
      <c r="P122" s="89"/>
      <c r="Q122" s="282" t="s">
        <v>110</v>
      </c>
      <c r="R122" s="78">
        <v>112</v>
      </c>
      <c r="S122" s="78"/>
      <c r="T122" s="78">
        <v>53</v>
      </c>
      <c r="U122" s="78">
        <v>103</v>
      </c>
      <c r="V122" s="78"/>
      <c r="W122" s="78">
        <v>56</v>
      </c>
      <c r="X122" s="78">
        <v>60</v>
      </c>
      <c r="Y122" s="78"/>
      <c r="Z122" s="78">
        <v>32</v>
      </c>
      <c r="AA122" s="78">
        <v>101</v>
      </c>
      <c r="AB122" s="78"/>
      <c r="AC122" s="78">
        <v>50</v>
      </c>
      <c r="AD122" s="78">
        <f t="shared" si="64"/>
        <v>376</v>
      </c>
      <c r="AE122" s="283">
        <f t="shared" si="65"/>
        <v>191</v>
      </c>
      <c r="AF122" s="85"/>
      <c r="AG122" s="282" t="s">
        <v>110</v>
      </c>
      <c r="AH122" s="120">
        <v>20</v>
      </c>
      <c r="AI122" s="120">
        <v>19</v>
      </c>
      <c r="AJ122" s="78">
        <v>16</v>
      </c>
      <c r="AK122" s="78">
        <v>13</v>
      </c>
      <c r="AL122" s="78">
        <f t="shared" si="66"/>
        <v>68</v>
      </c>
      <c r="AM122" s="78">
        <v>62</v>
      </c>
      <c r="AN122" s="78">
        <v>7</v>
      </c>
      <c r="AO122" s="90">
        <f t="shared" ref="AO122:AO128" si="68">+AM122+AN122</f>
        <v>69</v>
      </c>
      <c r="AP122" s="283">
        <v>11</v>
      </c>
      <c r="AQ122" s="85"/>
      <c r="AR122" s="282" t="s">
        <v>110</v>
      </c>
      <c r="AS122" s="78">
        <v>96</v>
      </c>
      <c r="AT122" s="283">
        <v>8</v>
      </c>
    </row>
    <row r="123" spans="1:46" s="428" customFormat="1" ht="13.5" customHeight="1">
      <c r="A123" s="282" t="s">
        <v>111</v>
      </c>
      <c r="B123" s="120">
        <v>337</v>
      </c>
      <c r="C123" s="626"/>
      <c r="D123" s="120">
        <v>192</v>
      </c>
      <c r="E123" s="120">
        <v>314</v>
      </c>
      <c r="F123" s="626"/>
      <c r="G123" s="120">
        <v>164</v>
      </c>
      <c r="H123" s="78">
        <v>242</v>
      </c>
      <c r="I123" s="78"/>
      <c r="J123" s="78">
        <v>145</v>
      </c>
      <c r="K123" s="78">
        <v>226</v>
      </c>
      <c r="L123" s="78"/>
      <c r="M123" s="78">
        <v>139</v>
      </c>
      <c r="N123" s="78">
        <f t="shared" si="63"/>
        <v>1119</v>
      </c>
      <c r="O123" s="283">
        <f t="shared" si="67"/>
        <v>640</v>
      </c>
      <c r="P123" s="89"/>
      <c r="Q123" s="282" t="s">
        <v>111</v>
      </c>
      <c r="R123" s="78">
        <v>65</v>
      </c>
      <c r="S123" s="78"/>
      <c r="T123" s="78">
        <v>39</v>
      </c>
      <c r="U123" s="78">
        <v>32</v>
      </c>
      <c r="V123" s="78"/>
      <c r="W123" s="78">
        <v>19</v>
      </c>
      <c r="X123" s="78">
        <v>26</v>
      </c>
      <c r="Y123" s="78"/>
      <c r="Z123" s="78">
        <v>18</v>
      </c>
      <c r="AA123" s="78">
        <v>57</v>
      </c>
      <c r="AB123" s="78"/>
      <c r="AC123" s="78">
        <v>38</v>
      </c>
      <c r="AD123" s="78">
        <f t="shared" si="64"/>
        <v>180</v>
      </c>
      <c r="AE123" s="283">
        <f t="shared" si="65"/>
        <v>114</v>
      </c>
      <c r="AF123" s="85"/>
      <c r="AG123" s="282" t="s">
        <v>111</v>
      </c>
      <c r="AH123" s="120">
        <v>18</v>
      </c>
      <c r="AI123" s="120">
        <v>8</v>
      </c>
      <c r="AJ123" s="78">
        <v>7</v>
      </c>
      <c r="AK123" s="78">
        <v>7</v>
      </c>
      <c r="AL123" s="78">
        <f t="shared" si="66"/>
        <v>40</v>
      </c>
      <c r="AM123" s="78">
        <v>31</v>
      </c>
      <c r="AN123" s="78">
        <v>1</v>
      </c>
      <c r="AO123" s="90">
        <f t="shared" si="68"/>
        <v>32</v>
      </c>
      <c r="AP123" s="283">
        <v>5</v>
      </c>
      <c r="AQ123" s="85"/>
      <c r="AR123" s="282" t="s">
        <v>111</v>
      </c>
      <c r="AS123" s="78">
        <v>40</v>
      </c>
      <c r="AT123" s="283">
        <v>11</v>
      </c>
    </row>
    <row r="124" spans="1:46" s="428" customFormat="1" ht="13.5" customHeight="1">
      <c r="A124" s="282" t="s">
        <v>112</v>
      </c>
      <c r="B124" s="120">
        <v>1946</v>
      </c>
      <c r="C124" s="626"/>
      <c r="D124" s="120">
        <v>1024</v>
      </c>
      <c r="E124" s="120">
        <v>1830</v>
      </c>
      <c r="F124" s="626"/>
      <c r="G124" s="120">
        <v>926</v>
      </c>
      <c r="H124" s="78">
        <v>1568</v>
      </c>
      <c r="I124" s="78"/>
      <c r="J124" s="78">
        <v>836</v>
      </c>
      <c r="K124" s="78">
        <v>1788</v>
      </c>
      <c r="L124" s="78"/>
      <c r="M124" s="78">
        <v>948</v>
      </c>
      <c r="N124" s="78">
        <f t="shared" si="63"/>
        <v>7132</v>
      </c>
      <c r="O124" s="283">
        <f t="shared" si="67"/>
        <v>3734</v>
      </c>
      <c r="P124" s="89"/>
      <c r="Q124" s="282" t="s">
        <v>112</v>
      </c>
      <c r="R124" s="78">
        <v>114</v>
      </c>
      <c r="S124" s="78"/>
      <c r="T124" s="78">
        <v>60</v>
      </c>
      <c r="U124" s="78">
        <v>84</v>
      </c>
      <c r="V124" s="78"/>
      <c r="W124" s="78">
        <v>41</v>
      </c>
      <c r="X124" s="78">
        <v>70</v>
      </c>
      <c r="Y124" s="78"/>
      <c r="Z124" s="78">
        <v>34</v>
      </c>
      <c r="AA124" s="78">
        <v>267</v>
      </c>
      <c r="AB124" s="78"/>
      <c r="AC124" s="78">
        <v>158</v>
      </c>
      <c r="AD124" s="78">
        <f t="shared" si="64"/>
        <v>535</v>
      </c>
      <c r="AE124" s="283">
        <f t="shared" si="65"/>
        <v>293</v>
      </c>
      <c r="AF124" s="85"/>
      <c r="AG124" s="282" t="s">
        <v>112</v>
      </c>
      <c r="AH124" s="120">
        <v>59</v>
      </c>
      <c r="AI124" s="120">
        <v>65</v>
      </c>
      <c r="AJ124" s="78">
        <v>51</v>
      </c>
      <c r="AK124" s="78">
        <v>52</v>
      </c>
      <c r="AL124" s="78">
        <f t="shared" si="66"/>
        <v>227</v>
      </c>
      <c r="AM124" s="78">
        <v>224</v>
      </c>
      <c r="AN124" s="78">
        <v>6</v>
      </c>
      <c r="AO124" s="90">
        <f t="shared" si="68"/>
        <v>230</v>
      </c>
      <c r="AP124" s="283">
        <v>40</v>
      </c>
      <c r="AQ124" s="85"/>
      <c r="AR124" s="282" t="s">
        <v>112</v>
      </c>
      <c r="AS124" s="78">
        <v>288</v>
      </c>
      <c r="AT124" s="283">
        <v>49</v>
      </c>
    </row>
    <row r="125" spans="1:46" s="428" customFormat="1" ht="13.5" customHeight="1">
      <c r="A125" s="282" t="s">
        <v>113</v>
      </c>
      <c r="B125" s="120">
        <v>108</v>
      </c>
      <c r="C125" s="626"/>
      <c r="D125" s="120">
        <v>53</v>
      </c>
      <c r="E125" s="120">
        <v>88</v>
      </c>
      <c r="F125" s="626"/>
      <c r="G125" s="120">
        <v>53</v>
      </c>
      <c r="H125" s="78">
        <v>74</v>
      </c>
      <c r="I125" s="78"/>
      <c r="J125" s="78">
        <v>52</v>
      </c>
      <c r="K125" s="78">
        <v>61</v>
      </c>
      <c r="L125" s="78"/>
      <c r="M125" s="78">
        <v>35</v>
      </c>
      <c r="N125" s="78">
        <f t="shared" si="63"/>
        <v>331</v>
      </c>
      <c r="O125" s="283">
        <f t="shared" si="67"/>
        <v>193</v>
      </c>
      <c r="P125" s="89"/>
      <c r="Q125" s="282" t="s">
        <v>113</v>
      </c>
      <c r="R125" s="78">
        <v>10</v>
      </c>
      <c r="S125" s="78"/>
      <c r="T125" s="78">
        <v>8</v>
      </c>
      <c r="U125" s="78">
        <v>12</v>
      </c>
      <c r="V125" s="78"/>
      <c r="W125" s="78">
        <v>6</v>
      </c>
      <c r="X125" s="78">
        <v>3</v>
      </c>
      <c r="Y125" s="78"/>
      <c r="Z125" s="78">
        <v>2</v>
      </c>
      <c r="AA125" s="78">
        <v>10</v>
      </c>
      <c r="AB125" s="78"/>
      <c r="AC125" s="78">
        <v>5</v>
      </c>
      <c r="AD125" s="78">
        <f t="shared" si="64"/>
        <v>35</v>
      </c>
      <c r="AE125" s="283">
        <f t="shared" si="65"/>
        <v>21</v>
      </c>
      <c r="AF125" s="85"/>
      <c r="AG125" s="282" t="s">
        <v>113</v>
      </c>
      <c r="AH125" s="120">
        <v>2</v>
      </c>
      <c r="AI125" s="120">
        <v>2</v>
      </c>
      <c r="AJ125" s="78">
        <v>2</v>
      </c>
      <c r="AK125" s="78">
        <v>2</v>
      </c>
      <c r="AL125" s="78">
        <f t="shared" si="66"/>
        <v>8</v>
      </c>
      <c r="AM125" s="78">
        <v>8</v>
      </c>
      <c r="AN125" s="78">
        <v>0</v>
      </c>
      <c r="AO125" s="90">
        <f t="shared" si="68"/>
        <v>8</v>
      </c>
      <c r="AP125" s="283">
        <v>2</v>
      </c>
      <c r="AQ125" s="85"/>
      <c r="AR125" s="282" t="s">
        <v>113</v>
      </c>
      <c r="AS125" s="78">
        <v>7</v>
      </c>
      <c r="AT125" s="283">
        <v>2</v>
      </c>
    </row>
    <row r="126" spans="1:46" s="428" customFormat="1" ht="13.5" customHeight="1">
      <c r="A126" s="282" t="s">
        <v>114</v>
      </c>
      <c r="B126" s="120">
        <v>495</v>
      </c>
      <c r="C126" s="626"/>
      <c r="D126" s="120">
        <v>278</v>
      </c>
      <c r="E126" s="120">
        <v>414</v>
      </c>
      <c r="F126" s="626"/>
      <c r="G126" s="120">
        <v>219</v>
      </c>
      <c r="H126" s="78">
        <v>248</v>
      </c>
      <c r="I126" s="78"/>
      <c r="J126" s="78">
        <v>132</v>
      </c>
      <c r="K126" s="78">
        <v>248</v>
      </c>
      <c r="L126" s="78"/>
      <c r="M126" s="78">
        <v>146</v>
      </c>
      <c r="N126" s="78">
        <f t="shared" si="63"/>
        <v>1405</v>
      </c>
      <c r="O126" s="283">
        <f t="shared" si="67"/>
        <v>775</v>
      </c>
      <c r="P126" s="89"/>
      <c r="Q126" s="282" t="s">
        <v>114</v>
      </c>
      <c r="R126" s="78">
        <v>55</v>
      </c>
      <c r="S126" s="78"/>
      <c r="T126" s="78">
        <v>19</v>
      </c>
      <c r="U126" s="78">
        <v>25</v>
      </c>
      <c r="V126" s="78"/>
      <c r="W126" s="78">
        <v>14</v>
      </c>
      <c r="X126" s="78">
        <v>38</v>
      </c>
      <c r="Y126" s="78"/>
      <c r="Z126" s="78">
        <v>22</v>
      </c>
      <c r="AA126" s="78">
        <v>67</v>
      </c>
      <c r="AB126" s="78"/>
      <c r="AC126" s="78">
        <v>41</v>
      </c>
      <c r="AD126" s="78">
        <f t="shared" si="64"/>
        <v>185</v>
      </c>
      <c r="AE126" s="283">
        <f t="shared" si="65"/>
        <v>96</v>
      </c>
      <c r="AF126" s="85"/>
      <c r="AG126" s="282" t="s">
        <v>114</v>
      </c>
      <c r="AH126" s="120">
        <v>10</v>
      </c>
      <c r="AI126" s="120">
        <v>9</v>
      </c>
      <c r="AJ126" s="78">
        <v>6</v>
      </c>
      <c r="AK126" s="78">
        <v>5</v>
      </c>
      <c r="AL126" s="78">
        <f t="shared" si="66"/>
        <v>30</v>
      </c>
      <c r="AM126" s="78">
        <v>18</v>
      </c>
      <c r="AN126" s="78">
        <v>6</v>
      </c>
      <c r="AO126" s="90">
        <f t="shared" si="68"/>
        <v>24</v>
      </c>
      <c r="AP126" s="283">
        <v>6</v>
      </c>
      <c r="AQ126" s="85"/>
      <c r="AR126" s="282" t="s">
        <v>114</v>
      </c>
      <c r="AS126" s="78">
        <v>42</v>
      </c>
      <c r="AT126" s="283">
        <v>7</v>
      </c>
    </row>
    <row r="127" spans="1:46" s="428" customFormat="1" ht="13.5" customHeight="1">
      <c r="A127" s="282" t="s">
        <v>115</v>
      </c>
      <c r="B127" s="120">
        <v>567</v>
      </c>
      <c r="C127" s="626"/>
      <c r="D127" s="120">
        <v>320</v>
      </c>
      <c r="E127" s="120">
        <v>467</v>
      </c>
      <c r="F127" s="626"/>
      <c r="G127" s="120">
        <v>262</v>
      </c>
      <c r="H127" s="78">
        <v>427</v>
      </c>
      <c r="I127" s="78"/>
      <c r="J127" s="78">
        <v>210</v>
      </c>
      <c r="K127" s="78">
        <v>469</v>
      </c>
      <c r="L127" s="78"/>
      <c r="M127" s="78">
        <v>267</v>
      </c>
      <c r="N127" s="78">
        <f t="shared" si="63"/>
        <v>1930</v>
      </c>
      <c r="O127" s="283">
        <f t="shared" si="67"/>
        <v>1059</v>
      </c>
      <c r="P127" s="89"/>
      <c r="Q127" s="282" t="s">
        <v>115</v>
      </c>
      <c r="R127" s="78">
        <v>56</v>
      </c>
      <c r="S127" s="78"/>
      <c r="T127" s="78">
        <v>33</v>
      </c>
      <c r="U127" s="78">
        <v>44</v>
      </c>
      <c r="V127" s="78"/>
      <c r="W127" s="78">
        <v>30</v>
      </c>
      <c r="X127" s="78">
        <v>35</v>
      </c>
      <c r="Y127" s="78"/>
      <c r="Z127" s="78">
        <v>19</v>
      </c>
      <c r="AA127" s="78">
        <v>103</v>
      </c>
      <c r="AB127" s="78"/>
      <c r="AC127" s="78">
        <v>61</v>
      </c>
      <c r="AD127" s="78">
        <f t="shared" si="64"/>
        <v>238</v>
      </c>
      <c r="AE127" s="283">
        <f t="shared" si="65"/>
        <v>143</v>
      </c>
      <c r="AF127" s="85"/>
      <c r="AG127" s="282" t="s">
        <v>115</v>
      </c>
      <c r="AH127" s="120">
        <v>15</v>
      </c>
      <c r="AI127" s="120">
        <v>11</v>
      </c>
      <c r="AJ127" s="78">
        <v>10</v>
      </c>
      <c r="AK127" s="78">
        <v>11</v>
      </c>
      <c r="AL127" s="78">
        <f t="shared" si="66"/>
        <v>47</v>
      </c>
      <c r="AM127" s="78">
        <v>43</v>
      </c>
      <c r="AN127" s="78">
        <v>4</v>
      </c>
      <c r="AO127" s="90">
        <f t="shared" si="68"/>
        <v>47</v>
      </c>
      <c r="AP127" s="283">
        <v>10</v>
      </c>
      <c r="AQ127" s="85"/>
      <c r="AR127" s="282" t="s">
        <v>115</v>
      </c>
      <c r="AS127" s="78">
        <v>51</v>
      </c>
      <c r="AT127" s="283">
        <v>7</v>
      </c>
    </row>
    <row r="128" spans="1:46" s="428" customFormat="1" ht="13.5" customHeight="1">
      <c r="A128" s="282" t="s">
        <v>116</v>
      </c>
      <c r="B128" s="120">
        <v>815</v>
      </c>
      <c r="C128" s="626"/>
      <c r="D128" s="120">
        <v>461</v>
      </c>
      <c r="E128" s="120">
        <v>634</v>
      </c>
      <c r="F128" s="626"/>
      <c r="G128" s="120">
        <v>362</v>
      </c>
      <c r="H128" s="78">
        <v>505</v>
      </c>
      <c r="I128" s="78"/>
      <c r="J128" s="78">
        <v>298</v>
      </c>
      <c r="K128" s="78">
        <v>543</v>
      </c>
      <c r="L128" s="78"/>
      <c r="M128" s="78">
        <v>291</v>
      </c>
      <c r="N128" s="78">
        <f t="shared" si="63"/>
        <v>2497</v>
      </c>
      <c r="O128" s="283">
        <f t="shared" si="67"/>
        <v>1412</v>
      </c>
      <c r="P128" s="89"/>
      <c r="Q128" s="282" t="s">
        <v>116</v>
      </c>
      <c r="R128" s="78">
        <v>127</v>
      </c>
      <c r="S128" s="78"/>
      <c r="T128" s="78">
        <v>82</v>
      </c>
      <c r="U128" s="78">
        <v>61</v>
      </c>
      <c r="V128" s="78"/>
      <c r="W128" s="78">
        <v>44</v>
      </c>
      <c r="X128" s="78">
        <v>64</v>
      </c>
      <c r="Y128" s="78"/>
      <c r="Z128" s="78">
        <v>47</v>
      </c>
      <c r="AA128" s="78">
        <v>117</v>
      </c>
      <c r="AB128" s="78"/>
      <c r="AC128" s="78">
        <v>61</v>
      </c>
      <c r="AD128" s="78">
        <f t="shared" si="64"/>
        <v>369</v>
      </c>
      <c r="AE128" s="283">
        <f t="shared" si="65"/>
        <v>234</v>
      </c>
      <c r="AF128" s="85"/>
      <c r="AG128" s="282" t="s">
        <v>116</v>
      </c>
      <c r="AH128" s="120">
        <v>25</v>
      </c>
      <c r="AI128" s="120">
        <v>13</v>
      </c>
      <c r="AJ128" s="78">
        <v>12</v>
      </c>
      <c r="AK128" s="78">
        <v>14</v>
      </c>
      <c r="AL128" s="78">
        <f t="shared" si="66"/>
        <v>64</v>
      </c>
      <c r="AM128" s="78">
        <v>40</v>
      </c>
      <c r="AN128" s="78">
        <v>18</v>
      </c>
      <c r="AO128" s="90">
        <f t="shared" si="68"/>
        <v>58</v>
      </c>
      <c r="AP128" s="283">
        <v>13</v>
      </c>
      <c r="AQ128" s="85"/>
      <c r="AR128" s="282" t="s">
        <v>116</v>
      </c>
      <c r="AS128" s="78">
        <v>83</v>
      </c>
      <c r="AT128" s="283">
        <v>7</v>
      </c>
    </row>
    <row r="129" spans="1:46" s="428" customFormat="1" ht="13.5" customHeight="1">
      <c r="A129" s="284" t="s">
        <v>31</v>
      </c>
      <c r="B129" s="120"/>
      <c r="C129" s="626"/>
      <c r="D129" s="120"/>
      <c r="E129" s="120"/>
      <c r="F129" s="626"/>
      <c r="G129" s="120"/>
      <c r="H129" s="78"/>
      <c r="I129" s="78"/>
      <c r="J129" s="78"/>
      <c r="K129" s="78"/>
      <c r="L129" s="78"/>
      <c r="M129" s="78"/>
      <c r="N129" s="78"/>
      <c r="O129" s="283"/>
      <c r="P129" s="89"/>
      <c r="Q129" s="284" t="s">
        <v>31</v>
      </c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>
        <f t="shared" si="64"/>
        <v>0</v>
      </c>
      <c r="AE129" s="283">
        <f t="shared" si="65"/>
        <v>0</v>
      </c>
      <c r="AF129" s="85"/>
      <c r="AG129" s="284" t="s">
        <v>31</v>
      </c>
      <c r="AH129" s="120"/>
      <c r="AI129" s="120"/>
      <c r="AJ129" s="78"/>
      <c r="AK129" s="78"/>
      <c r="AL129" s="78"/>
      <c r="AM129" s="78"/>
      <c r="AN129" s="78"/>
      <c r="AO129" s="78"/>
      <c r="AP129" s="283"/>
      <c r="AQ129" s="85"/>
      <c r="AR129" s="284" t="s">
        <v>31</v>
      </c>
      <c r="AS129" s="78"/>
      <c r="AT129" s="283"/>
    </row>
    <row r="130" spans="1:46" s="428" customFormat="1" ht="13.5" customHeight="1">
      <c r="A130" s="282" t="s">
        <v>118</v>
      </c>
      <c r="B130" s="120">
        <v>1036</v>
      </c>
      <c r="C130" s="626"/>
      <c r="D130" s="120">
        <v>499</v>
      </c>
      <c r="E130" s="120">
        <v>815</v>
      </c>
      <c r="F130" s="626"/>
      <c r="G130" s="120">
        <v>401</v>
      </c>
      <c r="H130" s="78">
        <v>669</v>
      </c>
      <c r="I130" s="78"/>
      <c r="J130" s="78">
        <v>344</v>
      </c>
      <c r="K130" s="78">
        <v>437</v>
      </c>
      <c r="L130" s="78"/>
      <c r="M130" s="78">
        <v>209</v>
      </c>
      <c r="N130" s="78">
        <f t="shared" si="63"/>
        <v>2957</v>
      </c>
      <c r="O130" s="283">
        <f>+D130+G130+J130+M130</f>
        <v>1453</v>
      </c>
      <c r="P130" s="89"/>
      <c r="Q130" s="282" t="s">
        <v>118</v>
      </c>
      <c r="R130" s="78">
        <v>89</v>
      </c>
      <c r="S130" s="78"/>
      <c r="T130" s="78">
        <v>52</v>
      </c>
      <c r="U130" s="78">
        <v>40</v>
      </c>
      <c r="V130" s="78"/>
      <c r="W130" s="78">
        <v>23</v>
      </c>
      <c r="X130" s="78">
        <v>52</v>
      </c>
      <c r="Y130" s="78"/>
      <c r="Z130" s="78">
        <v>31</v>
      </c>
      <c r="AA130" s="78">
        <v>12</v>
      </c>
      <c r="AB130" s="78"/>
      <c r="AC130" s="78">
        <v>7</v>
      </c>
      <c r="AD130" s="78">
        <f t="shared" si="64"/>
        <v>193</v>
      </c>
      <c r="AE130" s="283">
        <f t="shared" si="65"/>
        <v>113</v>
      </c>
      <c r="AF130" s="85"/>
      <c r="AG130" s="282" t="s">
        <v>118</v>
      </c>
      <c r="AH130" s="120">
        <v>23</v>
      </c>
      <c r="AI130" s="120">
        <v>21</v>
      </c>
      <c r="AJ130" s="78">
        <v>17</v>
      </c>
      <c r="AK130" s="78">
        <v>14</v>
      </c>
      <c r="AL130" s="78">
        <f t="shared" si="66"/>
        <v>75</v>
      </c>
      <c r="AM130" s="78">
        <v>71</v>
      </c>
      <c r="AN130" s="78">
        <v>3</v>
      </c>
      <c r="AO130" s="90">
        <f>+AM130+AN130</f>
        <v>74</v>
      </c>
      <c r="AP130" s="283">
        <v>19</v>
      </c>
      <c r="AQ130" s="85"/>
      <c r="AR130" s="282" t="s">
        <v>118</v>
      </c>
      <c r="AS130" s="78">
        <v>85</v>
      </c>
      <c r="AT130" s="283">
        <v>6</v>
      </c>
    </row>
    <row r="131" spans="1:46" s="428" customFormat="1" ht="13.5" customHeight="1">
      <c r="A131" s="284" t="s">
        <v>32</v>
      </c>
      <c r="B131" s="120"/>
      <c r="C131" s="626"/>
      <c r="D131" s="120"/>
      <c r="E131" s="120"/>
      <c r="F131" s="626"/>
      <c r="G131" s="120"/>
      <c r="H131" s="78"/>
      <c r="I131" s="78"/>
      <c r="J131" s="78"/>
      <c r="K131" s="78"/>
      <c r="L131" s="78"/>
      <c r="M131" s="78"/>
      <c r="N131" s="78"/>
      <c r="O131" s="283"/>
      <c r="P131" s="89"/>
      <c r="Q131" s="284" t="s">
        <v>32</v>
      </c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>
        <f t="shared" si="64"/>
        <v>0</v>
      </c>
      <c r="AE131" s="283">
        <f t="shared" si="65"/>
        <v>0</v>
      </c>
      <c r="AF131" s="85"/>
      <c r="AG131" s="284" t="s">
        <v>32</v>
      </c>
      <c r="AH131" s="120"/>
      <c r="AI131" s="120"/>
      <c r="AJ131" s="78"/>
      <c r="AK131" s="78"/>
      <c r="AL131" s="78"/>
      <c r="AM131" s="78"/>
      <c r="AN131" s="78"/>
      <c r="AO131" s="78"/>
      <c r="AP131" s="283"/>
      <c r="AQ131" s="85"/>
      <c r="AR131" s="284" t="s">
        <v>32</v>
      </c>
      <c r="AS131" s="78"/>
      <c r="AT131" s="283"/>
    </row>
    <row r="132" spans="1:46" s="428" customFormat="1" ht="13.5" customHeight="1">
      <c r="A132" s="282" t="s">
        <v>120</v>
      </c>
      <c r="B132" s="120">
        <v>1889</v>
      </c>
      <c r="C132" s="626"/>
      <c r="D132" s="120">
        <v>984</v>
      </c>
      <c r="E132" s="120">
        <v>1514</v>
      </c>
      <c r="F132" s="626"/>
      <c r="G132" s="120">
        <v>815</v>
      </c>
      <c r="H132" s="78">
        <v>1179</v>
      </c>
      <c r="I132" s="78"/>
      <c r="J132" s="78">
        <v>642</v>
      </c>
      <c r="K132" s="78">
        <v>1238</v>
      </c>
      <c r="L132" s="78"/>
      <c r="M132" s="78">
        <v>707</v>
      </c>
      <c r="N132" s="78">
        <f t="shared" si="63"/>
        <v>5820</v>
      </c>
      <c r="O132" s="283">
        <f>+D132+G132+J132+M132</f>
        <v>3148</v>
      </c>
      <c r="P132" s="89"/>
      <c r="Q132" s="282" t="s">
        <v>120</v>
      </c>
      <c r="R132" s="78">
        <v>159</v>
      </c>
      <c r="S132" s="78"/>
      <c r="T132" s="78">
        <v>74</v>
      </c>
      <c r="U132" s="78">
        <v>61</v>
      </c>
      <c r="V132" s="78"/>
      <c r="W132" s="78">
        <v>30</v>
      </c>
      <c r="X132" s="78">
        <v>75</v>
      </c>
      <c r="Y132" s="78"/>
      <c r="Z132" s="78">
        <v>37</v>
      </c>
      <c r="AA132" s="78">
        <v>190</v>
      </c>
      <c r="AB132" s="78"/>
      <c r="AC132" s="78">
        <v>110</v>
      </c>
      <c r="AD132" s="78">
        <f t="shared" si="64"/>
        <v>485</v>
      </c>
      <c r="AE132" s="283">
        <f t="shared" si="65"/>
        <v>251</v>
      </c>
      <c r="AF132" s="85"/>
      <c r="AG132" s="301" t="s">
        <v>120</v>
      </c>
      <c r="AH132" s="120">
        <v>45</v>
      </c>
      <c r="AI132" s="120">
        <v>38</v>
      </c>
      <c r="AJ132" s="78">
        <v>33</v>
      </c>
      <c r="AK132" s="78">
        <v>36</v>
      </c>
      <c r="AL132" s="78">
        <f t="shared" si="66"/>
        <v>152</v>
      </c>
      <c r="AM132" s="78">
        <v>144</v>
      </c>
      <c r="AN132" s="78">
        <v>15</v>
      </c>
      <c r="AO132" s="90">
        <f>+AM132+AN132</f>
        <v>159</v>
      </c>
      <c r="AP132" s="283">
        <v>34</v>
      </c>
      <c r="AQ132" s="85"/>
      <c r="AR132" s="282" t="s">
        <v>120</v>
      </c>
      <c r="AS132" s="78">
        <v>170</v>
      </c>
      <c r="AT132" s="283">
        <v>17</v>
      </c>
    </row>
    <row r="133" spans="1:46" s="428" customFormat="1" ht="13.5" customHeight="1">
      <c r="A133" s="282" t="s">
        <v>121</v>
      </c>
      <c r="B133" s="120">
        <v>1549</v>
      </c>
      <c r="C133" s="626"/>
      <c r="D133" s="120">
        <v>784</v>
      </c>
      <c r="E133" s="120">
        <v>1335</v>
      </c>
      <c r="F133" s="626"/>
      <c r="G133" s="120">
        <v>702</v>
      </c>
      <c r="H133" s="78">
        <v>973</v>
      </c>
      <c r="I133" s="78"/>
      <c r="J133" s="78">
        <v>498</v>
      </c>
      <c r="K133" s="78">
        <v>1033</v>
      </c>
      <c r="L133" s="78"/>
      <c r="M133" s="78">
        <v>540</v>
      </c>
      <c r="N133" s="78">
        <f t="shared" si="63"/>
        <v>4890</v>
      </c>
      <c r="O133" s="283">
        <f>+D133+G133+J133+M133</f>
        <v>2524</v>
      </c>
      <c r="P133" s="89"/>
      <c r="Q133" s="282" t="s">
        <v>121</v>
      </c>
      <c r="R133" s="78">
        <v>141</v>
      </c>
      <c r="S133" s="78"/>
      <c r="T133" s="78">
        <v>69</v>
      </c>
      <c r="U133" s="78">
        <v>67</v>
      </c>
      <c r="V133" s="78"/>
      <c r="W133" s="78">
        <v>35</v>
      </c>
      <c r="X133" s="78">
        <v>64</v>
      </c>
      <c r="Y133" s="78"/>
      <c r="Z133" s="78">
        <v>34</v>
      </c>
      <c r="AA133" s="78">
        <v>142</v>
      </c>
      <c r="AB133" s="78"/>
      <c r="AC133" s="78">
        <v>81</v>
      </c>
      <c r="AD133" s="78">
        <f t="shared" si="64"/>
        <v>414</v>
      </c>
      <c r="AE133" s="283">
        <f t="shared" si="65"/>
        <v>219</v>
      </c>
      <c r="AF133" s="85"/>
      <c r="AG133" s="282" t="s">
        <v>121</v>
      </c>
      <c r="AH133" s="120">
        <v>38</v>
      </c>
      <c r="AI133" s="120">
        <v>36</v>
      </c>
      <c r="AJ133" s="78">
        <v>31</v>
      </c>
      <c r="AK133" s="78">
        <v>29</v>
      </c>
      <c r="AL133" s="78">
        <f t="shared" si="66"/>
        <v>134</v>
      </c>
      <c r="AM133" s="78">
        <v>131</v>
      </c>
      <c r="AN133" s="78">
        <v>20</v>
      </c>
      <c r="AO133" s="90">
        <f>+AM133+AN133</f>
        <v>151</v>
      </c>
      <c r="AP133" s="283">
        <v>32</v>
      </c>
      <c r="AQ133" s="85"/>
      <c r="AR133" s="282" t="s">
        <v>121</v>
      </c>
      <c r="AS133" s="78">
        <v>138</v>
      </c>
      <c r="AT133" s="283">
        <v>20</v>
      </c>
    </row>
    <row r="134" spans="1:46" s="428" customFormat="1" ht="13.5" customHeight="1">
      <c r="A134" s="282" t="s">
        <v>122</v>
      </c>
      <c r="B134" s="120">
        <v>1023</v>
      </c>
      <c r="C134" s="626"/>
      <c r="D134" s="120">
        <v>511</v>
      </c>
      <c r="E134" s="120">
        <v>748</v>
      </c>
      <c r="F134" s="626"/>
      <c r="G134" s="120">
        <v>386</v>
      </c>
      <c r="H134" s="78">
        <v>649</v>
      </c>
      <c r="I134" s="78"/>
      <c r="J134" s="78">
        <v>322</v>
      </c>
      <c r="K134" s="78">
        <v>666</v>
      </c>
      <c r="L134" s="78"/>
      <c r="M134" s="78">
        <v>356</v>
      </c>
      <c r="N134" s="78">
        <f t="shared" si="63"/>
        <v>3086</v>
      </c>
      <c r="O134" s="283">
        <f>+D134+G134+J134+M134</f>
        <v>1575</v>
      </c>
      <c r="P134" s="89"/>
      <c r="Q134" s="282" t="s">
        <v>122</v>
      </c>
      <c r="R134" s="78">
        <v>67</v>
      </c>
      <c r="S134" s="78"/>
      <c r="T134" s="78">
        <v>37</v>
      </c>
      <c r="U134" s="78">
        <v>22</v>
      </c>
      <c r="V134" s="78"/>
      <c r="W134" s="78">
        <v>10</v>
      </c>
      <c r="X134" s="78">
        <v>19</v>
      </c>
      <c r="Y134" s="78"/>
      <c r="Z134" s="78">
        <v>11</v>
      </c>
      <c r="AA134" s="78">
        <v>98</v>
      </c>
      <c r="AB134" s="78"/>
      <c r="AC134" s="78">
        <v>58</v>
      </c>
      <c r="AD134" s="78">
        <f t="shared" si="64"/>
        <v>206</v>
      </c>
      <c r="AE134" s="283">
        <f t="shared" si="65"/>
        <v>116</v>
      </c>
      <c r="AF134" s="85"/>
      <c r="AG134" s="282" t="s">
        <v>122</v>
      </c>
      <c r="AH134" s="120">
        <v>27</v>
      </c>
      <c r="AI134" s="120">
        <v>24</v>
      </c>
      <c r="AJ134" s="78">
        <v>23</v>
      </c>
      <c r="AK134" s="78">
        <v>23</v>
      </c>
      <c r="AL134" s="78">
        <f t="shared" si="66"/>
        <v>97</v>
      </c>
      <c r="AM134" s="78">
        <v>88</v>
      </c>
      <c r="AN134" s="78">
        <v>10</v>
      </c>
      <c r="AO134" s="90">
        <f>+AM134+AN134</f>
        <v>98</v>
      </c>
      <c r="AP134" s="283">
        <v>26</v>
      </c>
      <c r="AQ134" s="85"/>
      <c r="AR134" s="282" t="s">
        <v>122</v>
      </c>
      <c r="AS134" s="78">
        <v>177</v>
      </c>
      <c r="AT134" s="283">
        <v>63</v>
      </c>
    </row>
    <row r="135" spans="1:46" s="428" customFormat="1" ht="13.5" customHeight="1">
      <c r="A135" s="284" t="s">
        <v>33</v>
      </c>
      <c r="B135" s="120"/>
      <c r="C135" s="626"/>
      <c r="D135" s="120"/>
      <c r="E135" s="120"/>
      <c r="F135" s="626"/>
      <c r="G135" s="120"/>
      <c r="H135" s="78"/>
      <c r="I135" s="78"/>
      <c r="J135" s="78"/>
      <c r="K135" s="78"/>
      <c r="L135" s="78"/>
      <c r="M135" s="78"/>
      <c r="N135" s="78"/>
      <c r="O135" s="283"/>
      <c r="P135" s="89"/>
      <c r="Q135" s="284" t="s">
        <v>33</v>
      </c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283"/>
      <c r="AF135" s="85"/>
      <c r="AG135" s="284" t="s">
        <v>33</v>
      </c>
      <c r="AH135" s="120"/>
      <c r="AI135" s="120"/>
      <c r="AJ135" s="78"/>
      <c r="AK135" s="78"/>
      <c r="AL135" s="78"/>
      <c r="AM135" s="78"/>
      <c r="AN135" s="78"/>
      <c r="AO135" s="78"/>
      <c r="AP135" s="283"/>
      <c r="AQ135" s="85"/>
      <c r="AR135" s="284" t="s">
        <v>33</v>
      </c>
      <c r="AS135" s="78"/>
      <c r="AT135" s="283"/>
    </row>
    <row r="136" spans="1:46" s="428" customFormat="1" ht="15" customHeight="1">
      <c r="A136" s="282" t="s">
        <v>123</v>
      </c>
      <c r="B136" s="120">
        <v>86</v>
      </c>
      <c r="C136" s="626"/>
      <c r="D136" s="120">
        <v>50</v>
      </c>
      <c r="E136" s="120">
        <v>70</v>
      </c>
      <c r="F136" s="626"/>
      <c r="G136" s="120">
        <v>41</v>
      </c>
      <c r="H136" s="78">
        <v>68</v>
      </c>
      <c r="I136" s="78"/>
      <c r="J136" s="78">
        <v>35</v>
      </c>
      <c r="K136" s="78">
        <v>85</v>
      </c>
      <c r="L136" s="78"/>
      <c r="M136" s="78">
        <v>40</v>
      </c>
      <c r="N136" s="78">
        <f t="shared" si="63"/>
        <v>309</v>
      </c>
      <c r="O136" s="283">
        <f>+D136+G136+J136+M136</f>
        <v>166</v>
      </c>
      <c r="P136" s="89"/>
      <c r="Q136" s="282" t="s">
        <v>123</v>
      </c>
      <c r="R136" s="78">
        <v>11</v>
      </c>
      <c r="S136" s="78"/>
      <c r="T136" s="78">
        <v>5</v>
      </c>
      <c r="U136" s="78">
        <v>1</v>
      </c>
      <c r="V136" s="78"/>
      <c r="W136" s="78">
        <v>1</v>
      </c>
      <c r="X136" s="78">
        <v>1</v>
      </c>
      <c r="Y136" s="78"/>
      <c r="Z136" s="78">
        <v>1</v>
      </c>
      <c r="AA136" s="78">
        <v>17</v>
      </c>
      <c r="AB136" s="78"/>
      <c r="AC136" s="78">
        <v>7</v>
      </c>
      <c r="AD136" s="78">
        <f t="shared" si="64"/>
        <v>30</v>
      </c>
      <c r="AE136" s="283">
        <f t="shared" si="65"/>
        <v>14</v>
      </c>
      <c r="AF136" s="85"/>
      <c r="AG136" s="282" t="s">
        <v>123</v>
      </c>
      <c r="AH136" s="120">
        <v>2</v>
      </c>
      <c r="AI136" s="120">
        <v>2</v>
      </c>
      <c r="AJ136" s="78">
        <v>2</v>
      </c>
      <c r="AK136" s="78">
        <v>2</v>
      </c>
      <c r="AL136" s="78">
        <f t="shared" si="66"/>
        <v>8</v>
      </c>
      <c r="AM136" s="78">
        <v>8</v>
      </c>
      <c r="AN136" s="78">
        <v>0</v>
      </c>
      <c r="AO136" s="90">
        <f>+AM136+AN136</f>
        <v>8</v>
      </c>
      <c r="AP136" s="283">
        <v>1</v>
      </c>
      <c r="AQ136" s="85"/>
      <c r="AR136" s="282" t="s">
        <v>123</v>
      </c>
      <c r="AS136" s="78">
        <v>12</v>
      </c>
      <c r="AT136" s="283">
        <v>2</v>
      </c>
    </row>
    <row r="137" spans="1:46" s="428" customFormat="1" ht="15" customHeight="1">
      <c r="A137" s="288" t="s">
        <v>125</v>
      </c>
      <c r="B137" s="431">
        <v>161</v>
      </c>
      <c r="C137" s="628"/>
      <c r="D137" s="431">
        <v>94</v>
      </c>
      <c r="E137" s="431">
        <v>133</v>
      </c>
      <c r="F137" s="628"/>
      <c r="G137" s="431">
        <v>80</v>
      </c>
      <c r="H137" s="91">
        <v>93</v>
      </c>
      <c r="I137" s="91"/>
      <c r="J137" s="91">
        <v>42</v>
      </c>
      <c r="K137" s="91">
        <v>119</v>
      </c>
      <c r="L137" s="91"/>
      <c r="M137" s="91">
        <v>62</v>
      </c>
      <c r="N137" s="91">
        <f t="shared" si="63"/>
        <v>506</v>
      </c>
      <c r="O137" s="289">
        <f>+D137+G137+J137+M137</f>
        <v>278</v>
      </c>
      <c r="P137" s="89"/>
      <c r="Q137" s="288" t="s">
        <v>125</v>
      </c>
      <c r="R137" s="91">
        <v>24</v>
      </c>
      <c r="S137" s="91"/>
      <c r="T137" s="91">
        <v>14</v>
      </c>
      <c r="U137" s="91">
        <v>14</v>
      </c>
      <c r="V137" s="91"/>
      <c r="W137" s="91">
        <v>9</v>
      </c>
      <c r="X137" s="91">
        <v>10</v>
      </c>
      <c r="Y137" s="91"/>
      <c r="Z137" s="91">
        <v>3</v>
      </c>
      <c r="AA137" s="91">
        <v>13</v>
      </c>
      <c r="AB137" s="91"/>
      <c r="AC137" s="91">
        <v>7</v>
      </c>
      <c r="AD137" s="91">
        <f t="shared" si="64"/>
        <v>61</v>
      </c>
      <c r="AE137" s="289">
        <f t="shared" si="65"/>
        <v>33</v>
      </c>
      <c r="AF137" s="85"/>
      <c r="AG137" s="282" t="s">
        <v>125</v>
      </c>
      <c r="AH137" s="120">
        <v>4</v>
      </c>
      <c r="AI137" s="120">
        <v>3</v>
      </c>
      <c r="AJ137" s="78">
        <v>2</v>
      </c>
      <c r="AK137" s="78">
        <v>3</v>
      </c>
      <c r="AL137" s="78">
        <f t="shared" si="66"/>
        <v>12</v>
      </c>
      <c r="AM137" s="78">
        <v>20</v>
      </c>
      <c r="AN137" s="78">
        <v>5</v>
      </c>
      <c r="AO137" s="90">
        <f>+AM137+AN137</f>
        <v>25</v>
      </c>
      <c r="AP137" s="283">
        <v>3</v>
      </c>
      <c r="AQ137" s="85"/>
      <c r="AR137" s="282" t="s">
        <v>125</v>
      </c>
      <c r="AS137" s="78">
        <v>33</v>
      </c>
      <c r="AT137" s="283">
        <v>5</v>
      </c>
    </row>
    <row r="138" spans="1:46" s="428" customFormat="1" ht="14.25" customHeight="1" thickBot="1">
      <c r="A138" s="290" t="s">
        <v>308</v>
      </c>
      <c r="B138" s="433">
        <v>18</v>
      </c>
      <c r="C138" s="627"/>
      <c r="D138" s="433">
        <v>8</v>
      </c>
      <c r="E138" s="433">
        <v>0</v>
      </c>
      <c r="F138" s="627"/>
      <c r="G138" s="433">
        <v>0</v>
      </c>
      <c r="H138" s="291">
        <v>0</v>
      </c>
      <c r="I138" s="623"/>
      <c r="J138" s="291">
        <v>0</v>
      </c>
      <c r="K138" s="291">
        <v>0</v>
      </c>
      <c r="L138" s="623"/>
      <c r="M138" s="291">
        <v>0</v>
      </c>
      <c r="N138" s="291">
        <v>18</v>
      </c>
      <c r="O138" s="292">
        <v>8</v>
      </c>
      <c r="P138" s="89"/>
      <c r="Q138" s="290" t="s">
        <v>308</v>
      </c>
      <c r="R138" s="291"/>
      <c r="S138" s="623"/>
      <c r="T138" s="291"/>
      <c r="U138" s="291"/>
      <c r="V138" s="623"/>
      <c r="W138" s="291"/>
      <c r="X138" s="291"/>
      <c r="Y138" s="623"/>
      <c r="Z138" s="291"/>
      <c r="AA138" s="291"/>
      <c r="AB138" s="623"/>
      <c r="AC138" s="291"/>
      <c r="AD138" s="291"/>
      <c r="AE138" s="292"/>
      <c r="AF138" s="373"/>
      <c r="AG138" s="290" t="s">
        <v>308</v>
      </c>
      <c r="AH138" s="291">
        <v>1</v>
      </c>
      <c r="AI138" s="291"/>
      <c r="AJ138" s="291"/>
      <c r="AK138" s="291"/>
      <c r="AL138" s="286">
        <f t="shared" si="66"/>
        <v>1</v>
      </c>
      <c r="AM138" s="286">
        <v>2</v>
      </c>
      <c r="AN138" s="291"/>
      <c r="AO138" s="300">
        <f>+AM138+AN138</f>
        <v>2</v>
      </c>
      <c r="AP138" s="292">
        <v>1</v>
      </c>
      <c r="AQ138" s="304"/>
      <c r="AR138" s="290" t="s">
        <v>308</v>
      </c>
      <c r="AS138" s="305">
        <v>2</v>
      </c>
      <c r="AT138" s="287"/>
    </row>
    <row r="139" spans="1:46" s="428" customFormat="1" ht="15" customHeight="1">
      <c r="A139" s="819" t="s">
        <v>454</v>
      </c>
      <c r="B139" s="819"/>
      <c r="C139" s="819"/>
      <c r="D139" s="819"/>
      <c r="E139" s="819"/>
      <c r="F139" s="819"/>
      <c r="G139" s="819"/>
      <c r="H139" s="819"/>
      <c r="I139" s="819"/>
      <c r="J139" s="819"/>
      <c r="K139" s="819"/>
      <c r="L139" s="819"/>
      <c r="M139" s="819"/>
      <c r="N139" s="819"/>
      <c r="O139" s="819"/>
      <c r="P139" s="372"/>
      <c r="Q139" s="819" t="s">
        <v>456</v>
      </c>
      <c r="R139" s="819"/>
      <c r="S139" s="819"/>
      <c r="T139" s="819"/>
      <c r="U139" s="819"/>
      <c r="V139" s="819"/>
      <c r="W139" s="819"/>
      <c r="X139" s="819"/>
      <c r="Y139" s="819"/>
      <c r="Z139" s="819"/>
      <c r="AA139" s="819"/>
      <c r="AB139" s="819"/>
      <c r="AC139" s="819"/>
      <c r="AD139" s="819"/>
      <c r="AE139" s="819"/>
      <c r="AF139" s="64"/>
      <c r="AG139" s="818" t="s">
        <v>460</v>
      </c>
      <c r="AH139" s="818"/>
      <c r="AI139" s="818"/>
      <c r="AJ139" s="818"/>
      <c r="AK139" s="818"/>
      <c r="AL139" s="818"/>
      <c r="AM139" s="818"/>
      <c r="AN139" s="818"/>
      <c r="AO139" s="818"/>
      <c r="AP139" s="818"/>
      <c r="AQ139" s="374"/>
      <c r="AR139" s="818" t="s">
        <v>463</v>
      </c>
      <c r="AS139" s="818"/>
      <c r="AT139" s="818"/>
    </row>
    <row r="140" spans="1:46" s="428" customFormat="1" ht="15.75" customHeight="1" thickBot="1">
      <c r="A140" s="806" t="s">
        <v>3</v>
      </c>
      <c r="B140" s="806"/>
      <c r="C140" s="806"/>
      <c r="D140" s="806"/>
      <c r="E140" s="806"/>
      <c r="F140" s="806"/>
      <c r="G140" s="806"/>
      <c r="H140" s="806"/>
      <c r="I140" s="806"/>
      <c r="J140" s="806"/>
      <c r="K140" s="806"/>
      <c r="L140" s="806"/>
      <c r="M140" s="806"/>
      <c r="N140" s="806"/>
      <c r="O140" s="806"/>
      <c r="P140" s="371"/>
      <c r="Q140" s="806" t="s">
        <v>3</v>
      </c>
      <c r="R140" s="806"/>
      <c r="S140" s="806"/>
      <c r="T140" s="806"/>
      <c r="U140" s="806"/>
      <c r="V140" s="806"/>
      <c r="W140" s="806"/>
      <c r="X140" s="806"/>
      <c r="Y140" s="806"/>
      <c r="Z140" s="806"/>
      <c r="AA140" s="806"/>
      <c r="AB140" s="806"/>
      <c r="AC140" s="806"/>
      <c r="AD140" s="806"/>
      <c r="AE140" s="806"/>
      <c r="AF140" s="85"/>
      <c r="AG140" s="806" t="s">
        <v>3</v>
      </c>
      <c r="AH140" s="806"/>
      <c r="AI140" s="806"/>
      <c r="AJ140" s="806"/>
      <c r="AK140" s="806"/>
      <c r="AL140" s="806"/>
      <c r="AM140" s="806"/>
      <c r="AN140" s="806"/>
      <c r="AO140" s="806"/>
      <c r="AP140" s="806"/>
      <c r="AQ140" s="64"/>
      <c r="AR140" s="806" t="s">
        <v>3</v>
      </c>
      <c r="AS140" s="806"/>
      <c r="AT140" s="806"/>
    </row>
    <row r="141" spans="1:46" s="428" customFormat="1" ht="3.75" hidden="1" customHeight="1" thickBot="1">
      <c r="A141" s="429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</row>
    <row r="142" spans="1:46" s="428" customFormat="1" ht="13.5" customHeight="1">
      <c r="A142" s="807" t="s">
        <v>40</v>
      </c>
      <c r="B142" s="809" t="s">
        <v>5</v>
      </c>
      <c r="C142" s="739"/>
      <c r="D142" s="740"/>
      <c r="E142" s="809" t="s">
        <v>6</v>
      </c>
      <c r="F142" s="739"/>
      <c r="G142" s="740"/>
      <c r="H142" s="809" t="s">
        <v>7</v>
      </c>
      <c r="I142" s="739"/>
      <c r="J142" s="740"/>
      <c r="K142" s="809" t="s">
        <v>8</v>
      </c>
      <c r="L142" s="739"/>
      <c r="M142" s="740"/>
      <c r="N142" s="809" t="s">
        <v>9</v>
      </c>
      <c r="O142" s="810"/>
      <c r="P142" s="372"/>
      <c r="Q142" s="822" t="s">
        <v>40</v>
      </c>
      <c r="R142" s="802" t="s">
        <v>5</v>
      </c>
      <c r="S142" s="817"/>
      <c r="T142" s="802"/>
      <c r="U142" s="802" t="s">
        <v>6</v>
      </c>
      <c r="V142" s="817"/>
      <c r="W142" s="802"/>
      <c r="X142" s="802" t="s">
        <v>7</v>
      </c>
      <c r="Y142" s="817"/>
      <c r="Z142" s="802"/>
      <c r="AA142" s="802" t="s">
        <v>8</v>
      </c>
      <c r="AB142" s="817"/>
      <c r="AC142" s="802"/>
      <c r="AD142" s="802" t="s">
        <v>9</v>
      </c>
      <c r="AE142" s="824"/>
      <c r="AF142" s="85"/>
      <c r="AG142" s="807" t="s">
        <v>40</v>
      </c>
      <c r="AH142" s="809" t="s">
        <v>10</v>
      </c>
      <c r="AI142" s="739"/>
      <c r="AJ142" s="739"/>
      <c r="AK142" s="740"/>
      <c r="AL142" s="809" t="s">
        <v>11</v>
      </c>
      <c r="AM142" s="739"/>
      <c r="AN142" s="739"/>
      <c r="AO142" s="740"/>
      <c r="AP142" s="811" t="s">
        <v>12</v>
      </c>
      <c r="AQ142" s="85"/>
      <c r="AR142" s="807" t="s">
        <v>4</v>
      </c>
      <c r="AS142" s="820" t="s">
        <v>337</v>
      </c>
      <c r="AT142" s="814"/>
    </row>
    <row r="143" spans="1:46" s="428" customFormat="1" ht="27" customHeight="1">
      <c r="A143" s="821"/>
      <c r="B143" s="272" t="s">
        <v>14</v>
      </c>
      <c r="C143" s="517"/>
      <c r="D143" s="272" t="s">
        <v>15</v>
      </c>
      <c r="E143" s="272" t="s">
        <v>14</v>
      </c>
      <c r="F143" s="517"/>
      <c r="G143" s="272" t="s">
        <v>15</v>
      </c>
      <c r="H143" s="272" t="s">
        <v>14</v>
      </c>
      <c r="I143" s="517"/>
      <c r="J143" s="272" t="s">
        <v>15</v>
      </c>
      <c r="K143" s="272" t="s">
        <v>14</v>
      </c>
      <c r="L143" s="517"/>
      <c r="M143" s="272" t="s">
        <v>15</v>
      </c>
      <c r="N143" s="272" t="s">
        <v>14</v>
      </c>
      <c r="O143" s="273" t="s">
        <v>15</v>
      </c>
      <c r="P143" s="86"/>
      <c r="Q143" s="823"/>
      <c r="R143" s="272" t="s">
        <v>14</v>
      </c>
      <c r="S143" s="517"/>
      <c r="T143" s="272" t="s">
        <v>15</v>
      </c>
      <c r="U143" s="272" t="s">
        <v>14</v>
      </c>
      <c r="V143" s="517"/>
      <c r="W143" s="272" t="s">
        <v>15</v>
      </c>
      <c r="X143" s="272" t="s">
        <v>14</v>
      </c>
      <c r="Y143" s="517"/>
      <c r="Z143" s="272" t="s">
        <v>15</v>
      </c>
      <c r="AA143" s="272" t="s">
        <v>14</v>
      </c>
      <c r="AB143" s="517"/>
      <c r="AC143" s="272" t="s">
        <v>15</v>
      </c>
      <c r="AD143" s="272" t="s">
        <v>14</v>
      </c>
      <c r="AE143" s="273" t="s">
        <v>15</v>
      </c>
      <c r="AF143" s="85"/>
      <c r="AG143" s="815"/>
      <c r="AH143" s="34" t="s">
        <v>5</v>
      </c>
      <c r="AI143" s="34" t="s">
        <v>6</v>
      </c>
      <c r="AJ143" s="34" t="s">
        <v>7</v>
      </c>
      <c r="AK143" s="34" t="s">
        <v>8</v>
      </c>
      <c r="AL143" s="34" t="s">
        <v>9</v>
      </c>
      <c r="AM143" s="34" t="s">
        <v>335</v>
      </c>
      <c r="AN143" s="34" t="s">
        <v>336</v>
      </c>
      <c r="AO143" s="34" t="s">
        <v>9</v>
      </c>
      <c r="AP143" s="816"/>
      <c r="AQ143" s="85"/>
      <c r="AR143" s="815"/>
      <c r="AS143" s="550" t="s">
        <v>324</v>
      </c>
      <c r="AT143" s="549" t="s">
        <v>338</v>
      </c>
    </row>
    <row r="144" spans="1:46" s="428" customFormat="1" ht="13.5" customHeight="1">
      <c r="A144" s="284" t="s">
        <v>34</v>
      </c>
      <c r="B144" s="91"/>
      <c r="C144" s="91"/>
      <c r="D144" s="91"/>
      <c r="E144" s="91"/>
      <c r="F144" s="91"/>
      <c r="G144" s="91"/>
      <c r="H144" s="78"/>
      <c r="I144" s="78"/>
      <c r="J144" s="78"/>
      <c r="K144" s="78"/>
      <c r="L144" s="78"/>
      <c r="M144" s="78"/>
      <c r="N144" s="78"/>
      <c r="O144" s="283"/>
      <c r="P144" s="89"/>
      <c r="Q144" s="294" t="s">
        <v>34</v>
      </c>
      <c r="R144" s="93"/>
      <c r="S144" s="624"/>
      <c r="T144" s="93"/>
      <c r="U144" s="93"/>
      <c r="V144" s="624"/>
      <c r="W144" s="93"/>
      <c r="X144" s="93"/>
      <c r="Y144" s="624"/>
      <c r="Z144" s="93"/>
      <c r="AA144" s="93"/>
      <c r="AB144" s="624"/>
      <c r="AC144" s="93"/>
      <c r="AD144" s="93"/>
      <c r="AE144" s="295"/>
      <c r="AF144" s="85"/>
      <c r="AG144" s="284" t="s">
        <v>34</v>
      </c>
      <c r="AH144" s="91"/>
      <c r="AI144" s="91"/>
      <c r="AJ144" s="78"/>
      <c r="AK144" s="78"/>
      <c r="AL144" s="78"/>
      <c r="AM144" s="78"/>
      <c r="AN144" s="78"/>
      <c r="AO144" s="78"/>
      <c r="AP144" s="283"/>
      <c r="AQ144" s="85"/>
      <c r="AR144" s="284" t="s">
        <v>34</v>
      </c>
      <c r="AS144" s="78"/>
      <c r="AT144" s="283"/>
    </row>
    <row r="145" spans="1:46" s="428" customFormat="1" ht="13.5" customHeight="1">
      <c r="A145" s="282" t="s">
        <v>127</v>
      </c>
      <c r="B145" s="120">
        <v>261</v>
      </c>
      <c r="C145" s="626"/>
      <c r="D145" s="120">
        <v>146</v>
      </c>
      <c r="E145" s="120">
        <v>274</v>
      </c>
      <c r="F145" s="626"/>
      <c r="G145" s="120">
        <v>141</v>
      </c>
      <c r="H145" s="78">
        <v>236</v>
      </c>
      <c r="I145" s="78"/>
      <c r="J145" s="78">
        <v>123</v>
      </c>
      <c r="K145" s="78">
        <v>294</v>
      </c>
      <c r="L145" s="78"/>
      <c r="M145" s="78">
        <v>140</v>
      </c>
      <c r="N145" s="78">
        <f>+B145+E145+H145+K145</f>
        <v>1065</v>
      </c>
      <c r="O145" s="283">
        <f>+D145+G145+J145+M145</f>
        <v>550</v>
      </c>
      <c r="P145" s="89"/>
      <c r="Q145" s="296" t="s">
        <v>127</v>
      </c>
      <c r="R145" s="93">
        <v>23</v>
      </c>
      <c r="S145" s="624"/>
      <c r="T145" s="93">
        <v>15</v>
      </c>
      <c r="U145" s="93">
        <v>15</v>
      </c>
      <c r="V145" s="624"/>
      <c r="W145" s="93">
        <v>8</v>
      </c>
      <c r="X145" s="93">
        <v>8</v>
      </c>
      <c r="Y145" s="624"/>
      <c r="Z145" s="93">
        <v>4</v>
      </c>
      <c r="AA145" s="93">
        <v>24</v>
      </c>
      <c r="AB145" s="624"/>
      <c r="AC145" s="93">
        <v>10</v>
      </c>
      <c r="AD145" s="93">
        <f>+R145+U145+X145+AA145</f>
        <v>70</v>
      </c>
      <c r="AE145" s="295">
        <f>+T145+W145+Z145+AC145</f>
        <v>37</v>
      </c>
      <c r="AF145" s="85"/>
      <c r="AG145" s="282" t="s">
        <v>127</v>
      </c>
      <c r="AH145" s="120">
        <v>6</v>
      </c>
      <c r="AI145" s="120">
        <v>6</v>
      </c>
      <c r="AJ145" s="78">
        <v>6</v>
      </c>
      <c r="AK145" s="78">
        <v>7</v>
      </c>
      <c r="AL145" s="78">
        <f>+AH145+AI145+AJ145+AK145</f>
        <v>25</v>
      </c>
      <c r="AM145" s="78">
        <v>20</v>
      </c>
      <c r="AN145" s="78">
        <v>6</v>
      </c>
      <c r="AO145" s="90">
        <f>+AM145+AN145</f>
        <v>26</v>
      </c>
      <c r="AP145" s="283">
        <v>6</v>
      </c>
      <c r="AQ145" s="85"/>
      <c r="AR145" s="282" t="s">
        <v>127</v>
      </c>
      <c r="AS145" s="78">
        <v>15</v>
      </c>
      <c r="AT145" s="283">
        <v>7</v>
      </c>
    </row>
    <row r="146" spans="1:46" s="428" customFormat="1" ht="13.5" customHeight="1">
      <c r="A146" s="282" t="s">
        <v>128</v>
      </c>
      <c r="B146" s="120">
        <v>410</v>
      </c>
      <c r="C146" s="626"/>
      <c r="D146" s="120">
        <v>210</v>
      </c>
      <c r="E146" s="120">
        <v>337</v>
      </c>
      <c r="F146" s="626"/>
      <c r="G146" s="120">
        <v>134</v>
      </c>
      <c r="H146" s="78">
        <v>254</v>
      </c>
      <c r="I146" s="78"/>
      <c r="J146" s="78">
        <v>109</v>
      </c>
      <c r="K146" s="78">
        <v>189</v>
      </c>
      <c r="L146" s="78"/>
      <c r="M146" s="78">
        <v>89</v>
      </c>
      <c r="N146" s="78">
        <f t="shared" ref="N146:N177" si="69">+B146+E146+H146+K146</f>
        <v>1190</v>
      </c>
      <c r="O146" s="283">
        <f>+D146+G146+J146+M146</f>
        <v>542</v>
      </c>
      <c r="P146" s="89"/>
      <c r="Q146" s="296" t="s">
        <v>128</v>
      </c>
      <c r="R146" s="93">
        <v>33</v>
      </c>
      <c r="S146" s="624"/>
      <c r="T146" s="93">
        <v>17</v>
      </c>
      <c r="U146" s="93">
        <v>18</v>
      </c>
      <c r="V146" s="624"/>
      <c r="W146" s="93">
        <v>13</v>
      </c>
      <c r="X146" s="93">
        <v>8</v>
      </c>
      <c r="Y146" s="624"/>
      <c r="Z146" s="93">
        <v>4</v>
      </c>
      <c r="AA146" s="93">
        <v>9</v>
      </c>
      <c r="AB146" s="624"/>
      <c r="AC146" s="93">
        <v>4</v>
      </c>
      <c r="AD146" s="93">
        <f t="shared" ref="AD146:AD177" si="70">+R146+U146+X146+AA146</f>
        <v>68</v>
      </c>
      <c r="AE146" s="295">
        <f t="shared" ref="AE146:AE177" si="71">+T146+W146+Z146+AC146</f>
        <v>38</v>
      </c>
      <c r="AF146" s="85"/>
      <c r="AG146" s="282" t="s">
        <v>128</v>
      </c>
      <c r="AH146" s="120">
        <v>7</v>
      </c>
      <c r="AI146" s="120">
        <v>7</v>
      </c>
      <c r="AJ146" s="78">
        <v>7</v>
      </c>
      <c r="AK146" s="78">
        <v>6</v>
      </c>
      <c r="AL146" s="78">
        <f t="shared" ref="AL146:AL177" si="72">+AH146+AI146+AJ146+AK146</f>
        <v>27</v>
      </c>
      <c r="AM146" s="78">
        <v>23</v>
      </c>
      <c r="AN146" s="78">
        <v>6</v>
      </c>
      <c r="AO146" s="90">
        <f>+AM146+AN146</f>
        <v>29</v>
      </c>
      <c r="AP146" s="283">
        <v>6</v>
      </c>
      <c r="AQ146" s="85"/>
      <c r="AR146" s="282" t="s">
        <v>128</v>
      </c>
      <c r="AS146" s="78">
        <v>25</v>
      </c>
      <c r="AT146" s="283">
        <v>4</v>
      </c>
    </row>
    <row r="147" spans="1:46" s="428" customFormat="1" ht="13.5" customHeight="1">
      <c r="A147" s="282" t="s">
        <v>129</v>
      </c>
      <c r="B147" s="120">
        <v>85</v>
      </c>
      <c r="C147" s="626"/>
      <c r="D147" s="120">
        <v>39</v>
      </c>
      <c r="E147" s="120">
        <v>88</v>
      </c>
      <c r="F147" s="626"/>
      <c r="G147" s="120">
        <v>41</v>
      </c>
      <c r="H147" s="78">
        <v>68</v>
      </c>
      <c r="I147" s="78"/>
      <c r="J147" s="78">
        <v>32</v>
      </c>
      <c r="K147" s="78">
        <v>61</v>
      </c>
      <c r="L147" s="78"/>
      <c r="M147" s="78">
        <v>30</v>
      </c>
      <c r="N147" s="78">
        <f t="shared" si="69"/>
        <v>302</v>
      </c>
      <c r="O147" s="283">
        <f>+D147+G147+J147+M147</f>
        <v>142</v>
      </c>
      <c r="P147" s="89"/>
      <c r="Q147" s="296" t="s">
        <v>129</v>
      </c>
      <c r="R147" s="93">
        <v>11</v>
      </c>
      <c r="S147" s="624"/>
      <c r="T147" s="93">
        <v>8</v>
      </c>
      <c r="U147" s="93">
        <v>4</v>
      </c>
      <c r="V147" s="624"/>
      <c r="W147" s="93">
        <v>3</v>
      </c>
      <c r="X147" s="93">
        <v>1</v>
      </c>
      <c r="Y147" s="624"/>
      <c r="Z147" s="93">
        <v>1</v>
      </c>
      <c r="AA147" s="93">
        <v>2</v>
      </c>
      <c r="AB147" s="624"/>
      <c r="AC147" s="93">
        <v>0</v>
      </c>
      <c r="AD147" s="93">
        <f t="shared" si="70"/>
        <v>18</v>
      </c>
      <c r="AE147" s="295">
        <f t="shared" si="71"/>
        <v>12</v>
      </c>
      <c r="AF147" s="85"/>
      <c r="AG147" s="282" t="s">
        <v>129</v>
      </c>
      <c r="AH147" s="120">
        <v>2</v>
      </c>
      <c r="AI147" s="120">
        <v>3</v>
      </c>
      <c r="AJ147" s="78">
        <v>2</v>
      </c>
      <c r="AK147" s="78">
        <v>2</v>
      </c>
      <c r="AL147" s="78">
        <f t="shared" si="72"/>
        <v>9</v>
      </c>
      <c r="AM147" s="78">
        <v>12</v>
      </c>
      <c r="AN147" s="78">
        <v>0</v>
      </c>
      <c r="AO147" s="90">
        <f>+AM147+AN147</f>
        <v>12</v>
      </c>
      <c r="AP147" s="283">
        <v>2</v>
      </c>
      <c r="AQ147" s="85"/>
      <c r="AR147" s="282" t="s">
        <v>129</v>
      </c>
      <c r="AS147" s="78">
        <v>13</v>
      </c>
      <c r="AT147" s="283">
        <v>4</v>
      </c>
    </row>
    <row r="148" spans="1:46" s="428" customFormat="1" ht="13.5" customHeight="1">
      <c r="A148" s="282" t="s">
        <v>130</v>
      </c>
      <c r="B148" s="120">
        <v>246</v>
      </c>
      <c r="C148" s="626"/>
      <c r="D148" s="120">
        <v>113</v>
      </c>
      <c r="E148" s="120">
        <v>282</v>
      </c>
      <c r="F148" s="626"/>
      <c r="G148" s="120">
        <v>129</v>
      </c>
      <c r="H148" s="78">
        <v>147</v>
      </c>
      <c r="I148" s="78"/>
      <c r="J148" s="78">
        <v>66</v>
      </c>
      <c r="K148" s="78">
        <v>139</v>
      </c>
      <c r="L148" s="78"/>
      <c r="M148" s="78">
        <v>59</v>
      </c>
      <c r="N148" s="78">
        <f t="shared" si="69"/>
        <v>814</v>
      </c>
      <c r="O148" s="283">
        <f>+D148+G148+J148+M148</f>
        <v>367</v>
      </c>
      <c r="P148" s="89"/>
      <c r="Q148" s="296" t="s">
        <v>130</v>
      </c>
      <c r="R148" s="93">
        <v>19</v>
      </c>
      <c r="S148" s="624"/>
      <c r="T148" s="93">
        <v>10</v>
      </c>
      <c r="U148" s="93">
        <v>13</v>
      </c>
      <c r="V148" s="624"/>
      <c r="W148" s="93">
        <v>6</v>
      </c>
      <c r="X148" s="93">
        <v>10</v>
      </c>
      <c r="Y148" s="624"/>
      <c r="Z148" s="93">
        <v>6</v>
      </c>
      <c r="AA148" s="93">
        <v>5</v>
      </c>
      <c r="AB148" s="624"/>
      <c r="AC148" s="93">
        <v>4</v>
      </c>
      <c r="AD148" s="93">
        <f t="shared" si="70"/>
        <v>47</v>
      </c>
      <c r="AE148" s="295">
        <f t="shared" si="71"/>
        <v>26</v>
      </c>
      <c r="AF148" s="85"/>
      <c r="AG148" s="282" t="s">
        <v>130</v>
      </c>
      <c r="AH148" s="120">
        <v>8</v>
      </c>
      <c r="AI148" s="120">
        <v>8</v>
      </c>
      <c r="AJ148" s="78">
        <v>6</v>
      </c>
      <c r="AK148" s="78">
        <v>4</v>
      </c>
      <c r="AL148" s="78">
        <f t="shared" si="72"/>
        <v>26</v>
      </c>
      <c r="AM148" s="78">
        <v>24</v>
      </c>
      <c r="AN148" s="78">
        <v>0</v>
      </c>
      <c r="AO148" s="90">
        <f>+AM148+AN148</f>
        <v>24</v>
      </c>
      <c r="AP148" s="283">
        <v>5</v>
      </c>
      <c r="AQ148" s="85"/>
      <c r="AR148" s="282" t="s">
        <v>130</v>
      </c>
      <c r="AS148" s="78">
        <v>16</v>
      </c>
      <c r="AT148" s="283">
        <v>5</v>
      </c>
    </row>
    <row r="149" spans="1:46" s="428" customFormat="1" ht="13.5" customHeight="1">
      <c r="A149" s="282" t="s">
        <v>131</v>
      </c>
      <c r="B149" s="120">
        <v>553</v>
      </c>
      <c r="C149" s="626"/>
      <c r="D149" s="120">
        <v>289</v>
      </c>
      <c r="E149" s="120">
        <v>559</v>
      </c>
      <c r="F149" s="626"/>
      <c r="G149" s="120">
        <v>291</v>
      </c>
      <c r="H149" s="78">
        <v>587</v>
      </c>
      <c r="I149" s="78"/>
      <c r="J149" s="78">
        <v>319</v>
      </c>
      <c r="K149" s="78">
        <v>537</v>
      </c>
      <c r="L149" s="78"/>
      <c r="M149" s="78">
        <v>261</v>
      </c>
      <c r="N149" s="78">
        <f t="shared" si="69"/>
        <v>2236</v>
      </c>
      <c r="O149" s="283">
        <f>+D149+G149+J149+M149</f>
        <v>1160</v>
      </c>
      <c r="P149" s="89"/>
      <c r="Q149" s="296" t="s">
        <v>131</v>
      </c>
      <c r="R149" s="93">
        <v>22</v>
      </c>
      <c r="S149" s="624"/>
      <c r="T149" s="93">
        <v>5</v>
      </c>
      <c r="U149" s="93">
        <v>21</v>
      </c>
      <c r="V149" s="624"/>
      <c r="W149" s="93">
        <v>13</v>
      </c>
      <c r="X149" s="93">
        <v>12</v>
      </c>
      <c r="Y149" s="624"/>
      <c r="Z149" s="93">
        <v>5</v>
      </c>
      <c r="AA149" s="93">
        <v>66</v>
      </c>
      <c r="AB149" s="624"/>
      <c r="AC149" s="93">
        <v>32</v>
      </c>
      <c r="AD149" s="93">
        <f t="shared" si="70"/>
        <v>121</v>
      </c>
      <c r="AE149" s="295">
        <f t="shared" si="71"/>
        <v>55</v>
      </c>
      <c r="AF149" s="85"/>
      <c r="AG149" s="282" t="s">
        <v>131</v>
      </c>
      <c r="AH149" s="120">
        <v>16</v>
      </c>
      <c r="AI149" s="120">
        <v>16</v>
      </c>
      <c r="AJ149" s="78">
        <v>16</v>
      </c>
      <c r="AK149" s="78">
        <v>13</v>
      </c>
      <c r="AL149" s="78">
        <f t="shared" si="72"/>
        <v>61</v>
      </c>
      <c r="AM149" s="78">
        <v>58</v>
      </c>
      <c r="AN149" s="78">
        <v>4</v>
      </c>
      <c r="AO149" s="90">
        <f>+AM149+AN149</f>
        <v>62</v>
      </c>
      <c r="AP149" s="283">
        <v>13</v>
      </c>
      <c r="AQ149" s="85"/>
      <c r="AR149" s="282" t="s">
        <v>131</v>
      </c>
      <c r="AS149" s="78">
        <v>45</v>
      </c>
      <c r="AT149" s="283">
        <v>7</v>
      </c>
    </row>
    <row r="150" spans="1:46" s="428" customFormat="1" ht="13.5" customHeight="1">
      <c r="A150" s="284" t="s">
        <v>35</v>
      </c>
      <c r="B150" s="120"/>
      <c r="C150" s="626"/>
      <c r="D150" s="120"/>
      <c r="E150" s="120"/>
      <c r="F150" s="626"/>
      <c r="G150" s="120"/>
      <c r="H150" s="78"/>
      <c r="I150" s="78"/>
      <c r="J150" s="78"/>
      <c r="K150" s="78"/>
      <c r="L150" s="78"/>
      <c r="M150" s="78"/>
      <c r="N150" s="78"/>
      <c r="O150" s="283"/>
      <c r="P150" s="89"/>
      <c r="Q150" s="294" t="s">
        <v>35</v>
      </c>
      <c r="R150" s="160"/>
      <c r="S150" s="625"/>
      <c r="T150" s="160"/>
      <c r="U150" s="160"/>
      <c r="V150" s="625"/>
      <c r="W150" s="160"/>
      <c r="X150" s="93"/>
      <c r="Y150" s="624"/>
      <c r="Z150" s="93"/>
      <c r="AA150" s="93"/>
      <c r="AB150" s="624"/>
      <c r="AC150" s="93"/>
      <c r="AD150" s="93">
        <f t="shared" si="70"/>
        <v>0</v>
      </c>
      <c r="AE150" s="295">
        <f t="shared" si="71"/>
        <v>0</v>
      </c>
      <c r="AF150" s="85"/>
      <c r="AG150" s="284" t="s">
        <v>35</v>
      </c>
      <c r="AH150" s="120"/>
      <c r="AI150" s="120"/>
      <c r="AJ150" s="78"/>
      <c r="AK150" s="78"/>
      <c r="AL150" s="78"/>
      <c r="AM150" s="78"/>
      <c r="AN150" s="78"/>
      <c r="AO150" s="78"/>
      <c r="AP150" s="283"/>
      <c r="AQ150" s="85"/>
      <c r="AR150" s="284" t="s">
        <v>35</v>
      </c>
      <c r="AS150" s="78"/>
      <c r="AT150" s="283"/>
    </row>
    <row r="151" spans="1:46" s="428" customFormat="1" ht="13.5" customHeight="1">
      <c r="A151" s="282" t="s">
        <v>132</v>
      </c>
      <c r="B151" s="120">
        <v>2226</v>
      </c>
      <c r="C151" s="626"/>
      <c r="D151" s="120">
        <v>1119</v>
      </c>
      <c r="E151" s="120">
        <v>2020</v>
      </c>
      <c r="F151" s="626"/>
      <c r="G151" s="120">
        <v>983</v>
      </c>
      <c r="H151" s="78">
        <v>1724</v>
      </c>
      <c r="I151" s="78"/>
      <c r="J151" s="78">
        <v>821</v>
      </c>
      <c r="K151" s="78">
        <v>2416</v>
      </c>
      <c r="L151" s="78"/>
      <c r="M151" s="78">
        <v>1114</v>
      </c>
      <c r="N151" s="78">
        <f t="shared" si="69"/>
        <v>8386</v>
      </c>
      <c r="O151" s="283">
        <f>+D151+G151+J151+M151</f>
        <v>4037</v>
      </c>
      <c r="P151" s="89"/>
      <c r="Q151" s="296" t="s">
        <v>132</v>
      </c>
      <c r="R151" s="93">
        <v>102</v>
      </c>
      <c r="S151" s="624"/>
      <c r="T151" s="93">
        <v>48</v>
      </c>
      <c r="U151" s="93">
        <v>60</v>
      </c>
      <c r="V151" s="624"/>
      <c r="W151" s="93">
        <v>25</v>
      </c>
      <c r="X151" s="93">
        <v>71</v>
      </c>
      <c r="Y151" s="624"/>
      <c r="Z151" s="93">
        <v>39</v>
      </c>
      <c r="AA151" s="93">
        <v>521</v>
      </c>
      <c r="AB151" s="624"/>
      <c r="AC151" s="93">
        <v>251</v>
      </c>
      <c r="AD151" s="93">
        <f t="shared" si="70"/>
        <v>754</v>
      </c>
      <c r="AE151" s="295">
        <f t="shared" si="71"/>
        <v>363</v>
      </c>
      <c r="AF151" s="85"/>
      <c r="AG151" s="282" t="s">
        <v>132</v>
      </c>
      <c r="AH151" s="120">
        <v>58</v>
      </c>
      <c r="AI151" s="120">
        <v>54</v>
      </c>
      <c r="AJ151" s="78">
        <v>49</v>
      </c>
      <c r="AK151" s="78">
        <v>55</v>
      </c>
      <c r="AL151" s="78">
        <f t="shared" si="72"/>
        <v>216</v>
      </c>
      <c r="AM151" s="78">
        <v>160</v>
      </c>
      <c r="AN151" s="78">
        <v>115</v>
      </c>
      <c r="AO151" s="90">
        <f>+AM151+AN151</f>
        <v>275</v>
      </c>
      <c r="AP151" s="283">
        <v>48</v>
      </c>
      <c r="AQ151" s="85"/>
      <c r="AR151" s="282" t="s">
        <v>132</v>
      </c>
      <c r="AS151" s="78">
        <v>160</v>
      </c>
      <c r="AT151" s="283">
        <v>16</v>
      </c>
    </row>
    <row r="152" spans="1:46" s="428" customFormat="1" ht="13.5" customHeight="1">
      <c r="A152" s="282" t="s">
        <v>133</v>
      </c>
      <c r="B152" s="120">
        <v>478</v>
      </c>
      <c r="C152" s="626"/>
      <c r="D152" s="120">
        <v>226</v>
      </c>
      <c r="E152" s="120">
        <v>449</v>
      </c>
      <c r="F152" s="626"/>
      <c r="G152" s="120">
        <v>207</v>
      </c>
      <c r="H152" s="78">
        <v>399</v>
      </c>
      <c r="I152" s="78"/>
      <c r="J152" s="78">
        <v>197</v>
      </c>
      <c r="K152" s="78">
        <v>678</v>
      </c>
      <c r="L152" s="78"/>
      <c r="M152" s="78">
        <v>295</v>
      </c>
      <c r="N152" s="78">
        <f t="shared" si="69"/>
        <v>2004</v>
      </c>
      <c r="O152" s="283">
        <f>+D152+G152+J152+M152</f>
        <v>925</v>
      </c>
      <c r="P152" s="89"/>
      <c r="Q152" s="296" t="s">
        <v>133</v>
      </c>
      <c r="R152" s="93">
        <v>2</v>
      </c>
      <c r="S152" s="624"/>
      <c r="T152" s="93">
        <v>1</v>
      </c>
      <c r="U152" s="93">
        <v>5</v>
      </c>
      <c r="V152" s="624"/>
      <c r="W152" s="93">
        <v>1</v>
      </c>
      <c r="X152" s="93">
        <v>3</v>
      </c>
      <c r="Y152" s="624"/>
      <c r="Z152" s="93">
        <v>3</v>
      </c>
      <c r="AA152" s="93">
        <v>71</v>
      </c>
      <c r="AB152" s="624"/>
      <c r="AC152" s="93">
        <v>28</v>
      </c>
      <c r="AD152" s="93">
        <f t="shared" si="70"/>
        <v>81</v>
      </c>
      <c r="AE152" s="295">
        <f t="shared" si="71"/>
        <v>33</v>
      </c>
      <c r="AF152" s="85"/>
      <c r="AG152" s="282" t="s">
        <v>133</v>
      </c>
      <c r="AH152" s="120">
        <v>12</v>
      </c>
      <c r="AI152" s="120">
        <v>12</v>
      </c>
      <c r="AJ152" s="78">
        <v>10</v>
      </c>
      <c r="AK152" s="78">
        <v>17</v>
      </c>
      <c r="AL152" s="78">
        <f t="shared" si="72"/>
        <v>51</v>
      </c>
      <c r="AM152" s="78">
        <v>33</v>
      </c>
      <c r="AN152" s="78">
        <v>21</v>
      </c>
      <c r="AO152" s="90">
        <f>+AM152+AN152</f>
        <v>54</v>
      </c>
      <c r="AP152" s="283">
        <v>11</v>
      </c>
      <c r="AQ152" s="85"/>
      <c r="AR152" s="282" t="s">
        <v>133</v>
      </c>
      <c r="AS152" s="78">
        <v>72</v>
      </c>
      <c r="AT152" s="283">
        <v>3</v>
      </c>
    </row>
    <row r="153" spans="1:46" s="428" customFormat="1" ht="13.5" customHeight="1">
      <c r="A153" s="282" t="s">
        <v>134</v>
      </c>
      <c r="B153" s="120">
        <v>1133</v>
      </c>
      <c r="C153" s="626"/>
      <c r="D153" s="120">
        <v>579</v>
      </c>
      <c r="E153" s="120">
        <v>1097</v>
      </c>
      <c r="F153" s="626"/>
      <c r="G153" s="120">
        <v>565</v>
      </c>
      <c r="H153" s="78">
        <v>1426</v>
      </c>
      <c r="I153" s="78"/>
      <c r="J153" s="78">
        <v>712</v>
      </c>
      <c r="K153" s="78">
        <v>1559</v>
      </c>
      <c r="L153" s="78"/>
      <c r="M153" s="78">
        <v>712</v>
      </c>
      <c r="N153" s="78">
        <f t="shared" si="69"/>
        <v>5215</v>
      </c>
      <c r="O153" s="283">
        <f>+D153+G153+J153+M153</f>
        <v>2568</v>
      </c>
      <c r="P153" s="89"/>
      <c r="Q153" s="296" t="s">
        <v>134</v>
      </c>
      <c r="R153" s="93">
        <v>42</v>
      </c>
      <c r="S153" s="624"/>
      <c r="T153" s="93">
        <v>24</v>
      </c>
      <c r="U153" s="93">
        <v>45</v>
      </c>
      <c r="V153" s="624"/>
      <c r="W153" s="93">
        <v>20</v>
      </c>
      <c r="X153" s="93">
        <v>35</v>
      </c>
      <c r="Y153" s="624"/>
      <c r="Z153" s="93">
        <v>16</v>
      </c>
      <c r="AA153" s="93">
        <v>112</v>
      </c>
      <c r="AB153" s="624"/>
      <c r="AC153" s="93">
        <v>50</v>
      </c>
      <c r="AD153" s="93">
        <f t="shared" si="70"/>
        <v>234</v>
      </c>
      <c r="AE153" s="295">
        <f t="shared" si="71"/>
        <v>110</v>
      </c>
      <c r="AF153" s="85"/>
      <c r="AG153" s="282" t="s">
        <v>134</v>
      </c>
      <c r="AH153" s="120">
        <v>81</v>
      </c>
      <c r="AI153" s="120">
        <v>77</v>
      </c>
      <c r="AJ153" s="78">
        <v>36</v>
      </c>
      <c r="AK153" s="78">
        <v>37</v>
      </c>
      <c r="AL153" s="78">
        <f t="shared" si="72"/>
        <v>231</v>
      </c>
      <c r="AM153" s="78">
        <v>82</v>
      </c>
      <c r="AN153" s="78">
        <v>51</v>
      </c>
      <c r="AO153" s="90">
        <f>+AM153+AN153</f>
        <v>133</v>
      </c>
      <c r="AP153" s="283">
        <v>41</v>
      </c>
      <c r="AQ153" s="85"/>
      <c r="AR153" s="282" t="s">
        <v>134</v>
      </c>
      <c r="AS153" s="78">
        <v>131</v>
      </c>
      <c r="AT153" s="283">
        <v>33</v>
      </c>
    </row>
    <row r="154" spans="1:46" s="428" customFormat="1" ht="13.5" customHeight="1">
      <c r="A154" s="282" t="s">
        <v>135</v>
      </c>
      <c r="B154" s="120">
        <v>498</v>
      </c>
      <c r="C154" s="626"/>
      <c r="D154" s="120">
        <v>234</v>
      </c>
      <c r="E154" s="120">
        <v>345</v>
      </c>
      <c r="F154" s="626"/>
      <c r="G154" s="120">
        <v>179</v>
      </c>
      <c r="H154" s="78">
        <v>301</v>
      </c>
      <c r="I154" s="78"/>
      <c r="J154" s="78">
        <v>147</v>
      </c>
      <c r="K154" s="78">
        <v>264</v>
      </c>
      <c r="L154" s="78"/>
      <c r="M154" s="78">
        <v>113</v>
      </c>
      <c r="N154" s="78">
        <f t="shared" si="69"/>
        <v>1408</v>
      </c>
      <c r="O154" s="283">
        <f>+D154+G154+J154+M154</f>
        <v>673</v>
      </c>
      <c r="P154" s="89"/>
      <c r="Q154" s="296" t="s">
        <v>135</v>
      </c>
      <c r="R154" s="93">
        <v>42</v>
      </c>
      <c r="S154" s="624"/>
      <c r="T154" s="93">
        <v>14</v>
      </c>
      <c r="U154" s="93">
        <v>18</v>
      </c>
      <c r="V154" s="624"/>
      <c r="W154" s="93">
        <v>7</v>
      </c>
      <c r="X154" s="93">
        <v>38</v>
      </c>
      <c r="Y154" s="624"/>
      <c r="Z154" s="93">
        <v>16</v>
      </c>
      <c r="AA154" s="93">
        <v>17</v>
      </c>
      <c r="AB154" s="624"/>
      <c r="AC154" s="93">
        <v>7</v>
      </c>
      <c r="AD154" s="93">
        <f t="shared" si="70"/>
        <v>115</v>
      </c>
      <c r="AE154" s="295">
        <f t="shared" si="71"/>
        <v>44</v>
      </c>
      <c r="AF154" s="85"/>
      <c r="AG154" s="282" t="s">
        <v>135</v>
      </c>
      <c r="AH154" s="120">
        <v>19</v>
      </c>
      <c r="AI154" s="120">
        <v>14</v>
      </c>
      <c r="AJ154" s="78">
        <v>12</v>
      </c>
      <c r="AK154" s="78">
        <v>12</v>
      </c>
      <c r="AL154" s="78">
        <f t="shared" si="72"/>
        <v>57</v>
      </c>
      <c r="AM154" s="78">
        <v>48</v>
      </c>
      <c r="AN154" s="78">
        <v>14</v>
      </c>
      <c r="AO154" s="90">
        <f>+AM154+AN154</f>
        <v>62</v>
      </c>
      <c r="AP154" s="283">
        <v>10</v>
      </c>
      <c r="AQ154" s="85"/>
      <c r="AR154" s="282" t="s">
        <v>135</v>
      </c>
      <c r="AS154" s="78">
        <v>48</v>
      </c>
      <c r="AT154" s="283">
        <v>5</v>
      </c>
    </row>
    <row r="155" spans="1:46" s="428" customFormat="1" ht="13.5" customHeight="1">
      <c r="A155" s="284" t="s">
        <v>36</v>
      </c>
      <c r="B155" s="120"/>
      <c r="C155" s="626"/>
      <c r="D155" s="120"/>
      <c r="E155" s="120"/>
      <c r="F155" s="626"/>
      <c r="G155" s="120"/>
      <c r="H155" s="78"/>
      <c r="I155" s="78"/>
      <c r="J155" s="78"/>
      <c r="K155" s="78"/>
      <c r="L155" s="78"/>
      <c r="M155" s="78"/>
      <c r="N155" s="78"/>
      <c r="O155" s="283"/>
      <c r="P155" s="89"/>
      <c r="Q155" s="294" t="s">
        <v>36</v>
      </c>
      <c r="R155" s="160"/>
      <c r="S155" s="625"/>
      <c r="T155" s="160"/>
      <c r="U155" s="160"/>
      <c r="V155" s="625"/>
      <c r="W155" s="160"/>
      <c r="X155" s="93"/>
      <c r="Y155" s="624"/>
      <c r="Z155" s="93"/>
      <c r="AA155" s="93"/>
      <c r="AB155" s="624"/>
      <c r="AC155" s="93"/>
      <c r="AD155" s="93">
        <f t="shared" si="70"/>
        <v>0</v>
      </c>
      <c r="AE155" s="295">
        <f t="shared" si="71"/>
        <v>0</v>
      </c>
      <c r="AF155" s="85"/>
      <c r="AG155" s="284" t="s">
        <v>36</v>
      </c>
      <c r="AH155" s="120"/>
      <c r="AI155" s="120"/>
      <c r="AJ155" s="78"/>
      <c r="AK155" s="78"/>
      <c r="AL155" s="78"/>
      <c r="AM155" s="78"/>
      <c r="AN155" s="78"/>
      <c r="AO155" s="78"/>
      <c r="AP155" s="283"/>
      <c r="AQ155" s="85"/>
      <c r="AR155" s="284" t="s">
        <v>36</v>
      </c>
      <c r="AS155" s="78"/>
      <c r="AT155" s="283"/>
    </row>
    <row r="156" spans="1:46" s="428" customFormat="1" ht="13.5" customHeight="1">
      <c r="A156" s="282" t="s">
        <v>136</v>
      </c>
      <c r="B156" s="120">
        <v>531</v>
      </c>
      <c r="C156" s="626"/>
      <c r="D156" s="120">
        <v>262</v>
      </c>
      <c r="E156" s="120">
        <v>313</v>
      </c>
      <c r="F156" s="626"/>
      <c r="G156" s="120">
        <v>153</v>
      </c>
      <c r="H156" s="78">
        <v>189</v>
      </c>
      <c r="I156" s="78"/>
      <c r="J156" s="78">
        <v>81</v>
      </c>
      <c r="K156" s="78">
        <v>86</v>
      </c>
      <c r="L156" s="78"/>
      <c r="M156" s="78">
        <v>39</v>
      </c>
      <c r="N156" s="78">
        <f t="shared" si="69"/>
        <v>1119</v>
      </c>
      <c r="O156" s="283">
        <f t="shared" ref="O156:O162" si="73">+D156+G156+J156+M156</f>
        <v>535</v>
      </c>
      <c r="P156" s="89"/>
      <c r="Q156" s="296" t="s">
        <v>136</v>
      </c>
      <c r="R156" s="93">
        <v>62</v>
      </c>
      <c r="S156" s="624"/>
      <c r="T156" s="93">
        <v>30</v>
      </c>
      <c r="U156" s="93">
        <v>20</v>
      </c>
      <c r="V156" s="624"/>
      <c r="W156" s="93">
        <v>10</v>
      </c>
      <c r="X156" s="93">
        <v>7</v>
      </c>
      <c r="Y156" s="624"/>
      <c r="Z156" s="93">
        <v>1</v>
      </c>
      <c r="AA156" s="93">
        <v>9</v>
      </c>
      <c r="AB156" s="624"/>
      <c r="AC156" s="93">
        <v>3</v>
      </c>
      <c r="AD156" s="93">
        <f t="shared" si="70"/>
        <v>98</v>
      </c>
      <c r="AE156" s="295">
        <f t="shared" si="71"/>
        <v>44</v>
      </c>
      <c r="AF156" s="85"/>
      <c r="AG156" s="282" t="s">
        <v>136</v>
      </c>
      <c r="AH156" s="120">
        <v>11</v>
      </c>
      <c r="AI156" s="120">
        <v>7</v>
      </c>
      <c r="AJ156" s="78">
        <v>6</v>
      </c>
      <c r="AK156" s="78">
        <v>4</v>
      </c>
      <c r="AL156" s="78">
        <f t="shared" si="72"/>
        <v>28</v>
      </c>
      <c r="AM156" s="78">
        <v>24</v>
      </c>
      <c r="AN156" s="78">
        <v>3</v>
      </c>
      <c r="AO156" s="90">
        <f t="shared" ref="AO156:AO162" si="74">+AM156+AN156</f>
        <v>27</v>
      </c>
      <c r="AP156" s="283">
        <v>7</v>
      </c>
      <c r="AQ156" s="85"/>
      <c r="AR156" s="282" t="s">
        <v>136</v>
      </c>
      <c r="AS156" s="78">
        <v>22</v>
      </c>
      <c r="AT156" s="283">
        <v>2</v>
      </c>
    </row>
    <row r="157" spans="1:46" s="428" customFormat="1" ht="13.5" customHeight="1">
      <c r="A157" s="282" t="s">
        <v>137</v>
      </c>
      <c r="B157" s="120">
        <v>427</v>
      </c>
      <c r="C157" s="626"/>
      <c r="D157" s="120">
        <v>211</v>
      </c>
      <c r="E157" s="120">
        <v>419</v>
      </c>
      <c r="F157" s="626"/>
      <c r="G157" s="120">
        <v>215</v>
      </c>
      <c r="H157" s="78">
        <v>402</v>
      </c>
      <c r="I157" s="78"/>
      <c r="J157" s="78">
        <v>216</v>
      </c>
      <c r="K157" s="78">
        <v>491</v>
      </c>
      <c r="L157" s="78"/>
      <c r="M157" s="78">
        <v>239</v>
      </c>
      <c r="N157" s="78">
        <f t="shared" si="69"/>
        <v>1739</v>
      </c>
      <c r="O157" s="283">
        <f t="shared" si="73"/>
        <v>881</v>
      </c>
      <c r="P157" s="89"/>
      <c r="Q157" s="296" t="s">
        <v>137</v>
      </c>
      <c r="R157" s="93">
        <v>50</v>
      </c>
      <c r="S157" s="624"/>
      <c r="T157" s="93">
        <v>19</v>
      </c>
      <c r="U157" s="93">
        <v>49</v>
      </c>
      <c r="V157" s="624"/>
      <c r="W157" s="93">
        <v>21</v>
      </c>
      <c r="X157" s="93">
        <v>52</v>
      </c>
      <c r="Y157" s="624"/>
      <c r="Z157" s="93">
        <v>28</v>
      </c>
      <c r="AA157" s="93">
        <v>81</v>
      </c>
      <c r="AB157" s="624"/>
      <c r="AC157" s="93">
        <v>38</v>
      </c>
      <c r="AD157" s="93">
        <f t="shared" si="70"/>
        <v>232</v>
      </c>
      <c r="AE157" s="295">
        <f t="shared" si="71"/>
        <v>106</v>
      </c>
      <c r="AF157" s="85"/>
      <c r="AG157" s="282" t="s">
        <v>137</v>
      </c>
      <c r="AH157" s="120">
        <v>16</v>
      </c>
      <c r="AI157" s="120">
        <v>16</v>
      </c>
      <c r="AJ157" s="78">
        <v>12</v>
      </c>
      <c r="AK157" s="78">
        <v>12</v>
      </c>
      <c r="AL157" s="78">
        <f t="shared" si="72"/>
        <v>56</v>
      </c>
      <c r="AM157" s="78">
        <v>52</v>
      </c>
      <c r="AN157" s="78">
        <v>7</v>
      </c>
      <c r="AO157" s="90">
        <f t="shared" si="74"/>
        <v>59</v>
      </c>
      <c r="AP157" s="283">
        <v>11</v>
      </c>
      <c r="AQ157" s="85"/>
      <c r="AR157" s="282" t="s">
        <v>137</v>
      </c>
      <c r="AS157" s="78">
        <v>53</v>
      </c>
      <c r="AT157" s="283">
        <v>14</v>
      </c>
    </row>
    <row r="158" spans="1:46" s="428" customFormat="1" ht="13.5" customHeight="1">
      <c r="A158" s="282" t="s">
        <v>138</v>
      </c>
      <c r="B158" s="120">
        <v>732</v>
      </c>
      <c r="C158" s="626"/>
      <c r="D158" s="120">
        <v>339</v>
      </c>
      <c r="E158" s="120">
        <v>623</v>
      </c>
      <c r="F158" s="626"/>
      <c r="G158" s="120">
        <v>285</v>
      </c>
      <c r="H158" s="78">
        <v>468</v>
      </c>
      <c r="I158" s="78"/>
      <c r="J158" s="78">
        <v>228</v>
      </c>
      <c r="K158" s="78">
        <v>666</v>
      </c>
      <c r="L158" s="78"/>
      <c r="M158" s="78">
        <v>305</v>
      </c>
      <c r="N158" s="78">
        <f t="shared" si="69"/>
        <v>2489</v>
      </c>
      <c r="O158" s="283">
        <f t="shared" si="73"/>
        <v>1157</v>
      </c>
      <c r="P158" s="89"/>
      <c r="Q158" s="296" t="s">
        <v>138</v>
      </c>
      <c r="R158" s="93">
        <v>52</v>
      </c>
      <c r="S158" s="624"/>
      <c r="T158" s="93">
        <v>29</v>
      </c>
      <c r="U158" s="93">
        <v>52</v>
      </c>
      <c r="V158" s="624"/>
      <c r="W158" s="93">
        <v>28</v>
      </c>
      <c r="X158" s="93">
        <v>33</v>
      </c>
      <c r="Y158" s="624"/>
      <c r="Z158" s="93">
        <v>19</v>
      </c>
      <c r="AA158" s="93">
        <v>173</v>
      </c>
      <c r="AB158" s="624"/>
      <c r="AC158" s="93">
        <v>66</v>
      </c>
      <c r="AD158" s="93">
        <f t="shared" si="70"/>
        <v>310</v>
      </c>
      <c r="AE158" s="295">
        <f t="shared" si="71"/>
        <v>142</v>
      </c>
      <c r="AF158" s="85"/>
      <c r="AG158" s="282" t="s">
        <v>138</v>
      </c>
      <c r="AH158" s="120">
        <v>14</v>
      </c>
      <c r="AI158" s="120">
        <v>14</v>
      </c>
      <c r="AJ158" s="78">
        <v>14</v>
      </c>
      <c r="AK158" s="78">
        <v>15</v>
      </c>
      <c r="AL158" s="78">
        <f t="shared" si="72"/>
        <v>57</v>
      </c>
      <c r="AM158" s="78">
        <v>44</v>
      </c>
      <c r="AN158" s="78">
        <v>36</v>
      </c>
      <c r="AO158" s="90">
        <f t="shared" si="74"/>
        <v>80</v>
      </c>
      <c r="AP158" s="283">
        <v>18</v>
      </c>
      <c r="AQ158" s="85"/>
      <c r="AR158" s="282" t="s">
        <v>138</v>
      </c>
      <c r="AS158" s="78">
        <v>88</v>
      </c>
      <c r="AT158" s="283">
        <v>18</v>
      </c>
    </row>
    <row r="159" spans="1:46" s="428" customFormat="1" ht="13.5" customHeight="1">
      <c r="A159" s="282" t="s">
        <v>139</v>
      </c>
      <c r="B159" s="120">
        <v>786</v>
      </c>
      <c r="C159" s="626"/>
      <c r="D159" s="120">
        <v>388</v>
      </c>
      <c r="E159" s="120">
        <v>756</v>
      </c>
      <c r="F159" s="626"/>
      <c r="G159" s="120">
        <v>368</v>
      </c>
      <c r="H159" s="78">
        <v>568</v>
      </c>
      <c r="I159" s="78"/>
      <c r="J159" s="78">
        <v>294</v>
      </c>
      <c r="K159" s="78">
        <v>730</v>
      </c>
      <c r="L159" s="78"/>
      <c r="M159" s="78">
        <v>314</v>
      </c>
      <c r="N159" s="78">
        <f t="shared" si="69"/>
        <v>2840</v>
      </c>
      <c r="O159" s="283">
        <f t="shared" si="73"/>
        <v>1364</v>
      </c>
      <c r="P159" s="89"/>
      <c r="Q159" s="296" t="s">
        <v>139</v>
      </c>
      <c r="R159" s="93">
        <v>39</v>
      </c>
      <c r="S159" s="624"/>
      <c r="T159" s="93">
        <v>18</v>
      </c>
      <c r="U159" s="93">
        <v>12</v>
      </c>
      <c r="V159" s="624"/>
      <c r="W159" s="93">
        <v>5</v>
      </c>
      <c r="X159" s="93">
        <v>16</v>
      </c>
      <c r="Y159" s="624"/>
      <c r="Z159" s="93">
        <v>5</v>
      </c>
      <c r="AA159" s="93">
        <v>193</v>
      </c>
      <c r="AB159" s="624"/>
      <c r="AC159" s="93">
        <v>100</v>
      </c>
      <c r="AD159" s="93">
        <f t="shared" si="70"/>
        <v>260</v>
      </c>
      <c r="AE159" s="295">
        <f t="shared" si="71"/>
        <v>128</v>
      </c>
      <c r="AF159" s="85"/>
      <c r="AG159" s="282" t="s">
        <v>139</v>
      </c>
      <c r="AH159" s="120">
        <v>15</v>
      </c>
      <c r="AI159" s="120">
        <v>15</v>
      </c>
      <c r="AJ159" s="78">
        <v>13</v>
      </c>
      <c r="AK159" s="78">
        <v>14</v>
      </c>
      <c r="AL159" s="78">
        <f t="shared" si="72"/>
        <v>57</v>
      </c>
      <c r="AM159" s="78">
        <v>52</v>
      </c>
      <c r="AN159" s="78">
        <v>4</v>
      </c>
      <c r="AO159" s="90">
        <f t="shared" si="74"/>
        <v>56</v>
      </c>
      <c r="AP159" s="283">
        <v>8</v>
      </c>
      <c r="AQ159" s="85"/>
      <c r="AR159" s="282" t="s">
        <v>139</v>
      </c>
      <c r="AS159" s="78">
        <v>42</v>
      </c>
      <c r="AT159" s="283">
        <v>11</v>
      </c>
    </row>
    <row r="160" spans="1:46" s="428" customFormat="1" ht="13.5" customHeight="1">
      <c r="A160" s="282" t="s">
        <v>140</v>
      </c>
      <c r="B160" s="120">
        <v>361</v>
      </c>
      <c r="C160" s="626"/>
      <c r="D160" s="120">
        <v>181</v>
      </c>
      <c r="E160" s="120">
        <v>302</v>
      </c>
      <c r="F160" s="626"/>
      <c r="G160" s="120">
        <v>161</v>
      </c>
      <c r="H160" s="78">
        <v>253</v>
      </c>
      <c r="I160" s="78"/>
      <c r="J160" s="78">
        <v>129</v>
      </c>
      <c r="K160" s="78">
        <v>260</v>
      </c>
      <c r="L160" s="78"/>
      <c r="M160" s="78">
        <v>139</v>
      </c>
      <c r="N160" s="78">
        <f t="shared" si="69"/>
        <v>1176</v>
      </c>
      <c r="O160" s="283">
        <f t="shared" si="73"/>
        <v>610</v>
      </c>
      <c r="P160" s="89"/>
      <c r="Q160" s="296" t="s">
        <v>140</v>
      </c>
      <c r="R160" s="93">
        <v>12</v>
      </c>
      <c r="S160" s="624"/>
      <c r="T160" s="93">
        <v>3</v>
      </c>
      <c r="U160" s="93">
        <v>4</v>
      </c>
      <c r="V160" s="624"/>
      <c r="W160" s="93">
        <v>0</v>
      </c>
      <c r="X160" s="93">
        <v>4</v>
      </c>
      <c r="Y160" s="624"/>
      <c r="Z160" s="93">
        <v>2</v>
      </c>
      <c r="AA160" s="93">
        <v>22</v>
      </c>
      <c r="AB160" s="624"/>
      <c r="AC160" s="93">
        <v>6</v>
      </c>
      <c r="AD160" s="93">
        <f t="shared" si="70"/>
        <v>42</v>
      </c>
      <c r="AE160" s="295">
        <f t="shared" si="71"/>
        <v>11</v>
      </c>
      <c r="AF160" s="85"/>
      <c r="AG160" s="282" t="s">
        <v>140</v>
      </c>
      <c r="AH160" s="120">
        <v>8</v>
      </c>
      <c r="AI160" s="120">
        <v>7</v>
      </c>
      <c r="AJ160" s="78">
        <v>6</v>
      </c>
      <c r="AK160" s="78">
        <v>6</v>
      </c>
      <c r="AL160" s="78">
        <f t="shared" si="72"/>
        <v>27</v>
      </c>
      <c r="AM160" s="78">
        <v>25</v>
      </c>
      <c r="AN160" s="78">
        <v>1</v>
      </c>
      <c r="AO160" s="90">
        <f t="shared" si="74"/>
        <v>26</v>
      </c>
      <c r="AP160" s="283">
        <v>5</v>
      </c>
      <c r="AQ160" s="85"/>
      <c r="AR160" s="282" t="s">
        <v>140</v>
      </c>
      <c r="AS160" s="78">
        <v>28</v>
      </c>
      <c r="AT160" s="283">
        <v>6</v>
      </c>
    </row>
    <row r="161" spans="1:46" s="428" customFormat="1" ht="13.5" customHeight="1">
      <c r="A161" s="282" t="s">
        <v>141</v>
      </c>
      <c r="B161" s="120">
        <v>1068</v>
      </c>
      <c r="C161" s="626"/>
      <c r="D161" s="120">
        <v>510</v>
      </c>
      <c r="E161" s="120">
        <v>1188</v>
      </c>
      <c r="F161" s="626"/>
      <c r="G161" s="120">
        <v>565</v>
      </c>
      <c r="H161" s="78">
        <v>881</v>
      </c>
      <c r="I161" s="78"/>
      <c r="J161" s="78">
        <v>393</v>
      </c>
      <c r="K161" s="78">
        <v>1340</v>
      </c>
      <c r="L161" s="78"/>
      <c r="M161" s="78">
        <v>560</v>
      </c>
      <c r="N161" s="78">
        <f t="shared" si="69"/>
        <v>4477</v>
      </c>
      <c r="O161" s="283">
        <f t="shared" si="73"/>
        <v>2028</v>
      </c>
      <c r="P161" s="89"/>
      <c r="Q161" s="296" t="s">
        <v>141</v>
      </c>
      <c r="R161" s="93">
        <v>37</v>
      </c>
      <c r="S161" s="624"/>
      <c r="T161" s="93">
        <v>15</v>
      </c>
      <c r="U161" s="93">
        <v>19</v>
      </c>
      <c r="V161" s="624"/>
      <c r="W161" s="93">
        <v>7</v>
      </c>
      <c r="X161" s="93">
        <v>25</v>
      </c>
      <c r="Y161" s="624"/>
      <c r="Z161" s="93">
        <v>6</v>
      </c>
      <c r="AA161" s="93">
        <v>23</v>
      </c>
      <c r="AB161" s="624"/>
      <c r="AC161" s="93">
        <v>5</v>
      </c>
      <c r="AD161" s="93">
        <f t="shared" si="70"/>
        <v>104</v>
      </c>
      <c r="AE161" s="295">
        <f t="shared" si="71"/>
        <v>33</v>
      </c>
      <c r="AF161" s="85"/>
      <c r="AG161" s="282" t="s">
        <v>141</v>
      </c>
      <c r="AH161" s="120">
        <v>24</v>
      </c>
      <c r="AI161" s="120">
        <v>22</v>
      </c>
      <c r="AJ161" s="78">
        <v>19</v>
      </c>
      <c r="AK161" s="78">
        <v>24</v>
      </c>
      <c r="AL161" s="78">
        <f t="shared" si="72"/>
        <v>89</v>
      </c>
      <c r="AM161" s="78">
        <v>93</v>
      </c>
      <c r="AN161" s="78">
        <v>14</v>
      </c>
      <c r="AO161" s="90">
        <f t="shared" si="74"/>
        <v>107</v>
      </c>
      <c r="AP161" s="283">
        <v>16</v>
      </c>
      <c r="AQ161" s="85"/>
      <c r="AR161" s="282" t="s">
        <v>141</v>
      </c>
      <c r="AS161" s="78">
        <v>96</v>
      </c>
      <c r="AT161" s="283">
        <v>30</v>
      </c>
    </row>
    <row r="162" spans="1:46" s="428" customFormat="1" ht="13.5" customHeight="1">
      <c r="A162" s="282" t="s">
        <v>142</v>
      </c>
      <c r="B162" s="120">
        <v>629</v>
      </c>
      <c r="C162" s="626"/>
      <c r="D162" s="120">
        <v>328</v>
      </c>
      <c r="E162" s="120">
        <v>506</v>
      </c>
      <c r="F162" s="626"/>
      <c r="G162" s="120">
        <v>256</v>
      </c>
      <c r="H162" s="78">
        <v>339</v>
      </c>
      <c r="I162" s="78"/>
      <c r="J162" s="78">
        <v>146</v>
      </c>
      <c r="K162" s="78">
        <v>429</v>
      </c>
      <c r="L162" s="78"/>
      <c r="M162" s="78">
        <v>174</v>
      </c>
      <c r="N162" s="78">
        <f t="shared" si="69"/>
        <v>1903</v>
      </c>
      <c r="O162" s="283">
        <f t="shared" si="73"/>
        <v>904</v>
      </c>
      <c r="P162" s="89"/>
      <c r="Q162" s="296" t="s">
        <v>142</v>
      </c>
      <c r="R162" s="93">
        <v>63</v>
      </c>
      <c r="S162" s="624"/>
      <c r="T162" s="93">
        <v>29</v>
      </c>
      <c r="U162" s="93">
        <v>62</v>
      </c>
      <c r="V162" s="624"/>
      <c r="W162" s="93">
        <v>37</v>
      </c>
      <c r="X162" s="93">
        <v>46</v>
      </c>
      <c r="Y162" s="624"/>
      <c r="Z162" s="93">
        <v>12</v>
      </c>
      <c r="AA162" s="93">
        <v>142</v>
      </c>
      <c r="AB162" s="624"/>
      <c r="AC162" s="93">
        <v>59</v>
      </c>
      <c r="AD162" s="93">
        <f t="shared" si="70"/>
        <v>313</v>
      </c>
      <c r="AE162" s="295">
        <f t="shared" si="71"/>
        <v>137</v>
      </c>
      <c r="AF162" s="85"/>
      <c r="AG162" s="282" t="s">
        <v>142</v>
      </c>
      <c r="AH162" s="120">
        <v>11</v>
      </c>
      <c r="AI162" s="120">
        <v>9</v>
      </c>
      <c r="AJ162" s="78">
        <v>7</v>
      </c>
      <c r="AK162" s="78">
        <v>6</v>
      </c>
      <c r="AL162" s="78">
        <f t="shared" si="72"/>
        <v>33</v>
      </c>
      <c r="AM162" s="78">
        <v>24</v>
      </c>
      <c r="AN162" s="78">
        <v>4</v>
      </c>
      <c r="AO162" s="90">
        <f t="shared" si="74"/>
        <v>28</v>
      </c>
      <c r="AP162" s="283">
        <v>5</v>
      </c>
      <c r="AQ162" s="85"/>
      <c r="AR162" s="282" t="s">
        <v>142</v>
      </c>
      <c r="AS162" s="78">
        <v>34</v>
      </c>
      <c r="AT162" s="283">
        <v>5</v>
      </c>
    </row>
    <row r="163" spans="1:46" s="428" customFormat="1" ht="13.5" customHeight="1">
      <c r="A163" s="284" t="s">
        <v>37</v>
      </c>
      <c r="B163" s="120"/>
      <c r="C163" s="626"/>
      <c r="D163" s="120"/>
      <c r="E163" s="120"/>
      <c r="F163" s="626"/>
      <c r="G163" s="120"/>
      <c r="H163" s="78"/>
      <c r="I163" s="78"/>
      <c r="J163" s="78"/>
      <c r="K163" s="78"/>
      <c r="L163" s="78"/>
      <c r="M163" s="78"/>
      <c r="N163" s="78"/>
      <c r="O163" s="283"/>
      <c r="P163" s="89"/>
      <c r="Q163" s="294" t="s">
        <v>37</v>
      </c>
      <c r="R163" s="160"/>
      <c r="S163" s="625"/>
      <c r="T163" s="160"/>
      <c r="U163" s="160"/>
      <c r="V163" s="625"/>
      <c r="W163" s="160"/>
      <c r="X163" s="93"/>
      <c r="Y163" s="624"/>
      <c r="Z163" s="93"/>
      <c r="AA163" s="93"/>
      <c r="AB163" s="624"/>
      <c r="AC163" s="93"/>
      <c r="AD163" s="93">
        <f t="shared" si="70"/>
        <v>0</v>
      </c>
      <c r="AE163" s="295">
        <f t="shared" si="71"/>
        <v>0</v>
      </c>
      <c r="AF163" s="85"/>
      <c r="AG163" s="284" t="s">
        <v>37</v>
      </c>
      <c r="AH163" s="120"/>
      <c r="AI163" s="120"/>
      <c r="AJ163" s="78"/>
      <c r="AK163" s="78"/>
      <c r="AL163" s="78"/>
      <c r="AM163" s="78"/>
      <c r="AN163" s="78"/>
      <c r="AO163" s="78"/>
      <c r="AP163" s="283"/>
      <c r="AQ163" s="85"/>
      <c r="AR163" s="284" t="s">
        <v>37</v>
      </c>
      <c r="AS163" s="78"/>
      <c r="AT163" s="283"/>
    </row>
    <row r="164" spans="1:46" s="428" customFormat="1" ht="13.5" customHeight="1">
      <c r="A164" s="282" t="s">
        <v>143</v>
      </c>
      <c r="B164" s="120">
        <v>794</v>
      </c>
      <c r="C164" s="626"/>
      <c r="D164" s="120">
        <v>415</v>
      </c>
      <c r="E164" s="120">
        <v>675</v>
      </c>
      <c r="F164" s="626"/>
      <c r="G164" s="120">
        <v>337</v>
      </c>
      <c r="H164" s="78">
        <v>613</v>
      </c>
      <c r="I164" s="78"/>
      <c r="J164" s="78">
        <v>350</v>
      </c>
      <c r="K164" s="78">
        <v>780</v>
      </c>
      <c r="L164" s="78"/>
      <c r="M164" s="78">
        <v>423</v>
      </c>
      <c r="N164" s="78">
        <f t="shared" si="69"/>
        <v>2862</v>
      </c>
      <c r="O164" s="283">
        <f t="shared" ref="O164:O170" si="75">+D164+G164+J164+M164</f>
        <v>1525</v>
      </c>
      <c r="P164" s="89"/>
      <c r="Q164" s="296" t="s">
        <v>143</v>
      </c>
      <c r="R164" s="93">
        <v>62</v>
      </c>
      <c r="S164" s="624"/>
      <c r="T164" s="93">
        <v>36</v>
      </c>
      <c r="U164" s="93">
        <v>30</v>
      </c>
      <c r="V164" s="624"/>
      <c r="W164" s="93">
        <v>11</v>
      </c>
      <c r="X164" s="93">
        <v>35</v>
      </c>
      <c r="Y164" s="624"/>
      <c r="Z164" s="93">
        <v>19</v>
      </c>
      <c r="AA164" s="93">
        <v>126</v>
      </c>
      <c r="AB164" s="624"/>
      <c r="AC164" s="93">
        <v>66</v>
      </c>
      <c r="AD164" s="93">
        <f t="shared" si="70"/>
        <v>253</v>
      </c>
      <c r="AE164" s="295">
        <f t="shared" si="71"/>
        <v>132</v>
      </c>
      <c r="AF164" s="85"/>
      <c r="AG164" s="282" t="s">
        <v>143</v>
      </c>
      <c r="AH164" s="120">
        <v>23</v>
      </c>
      <c r="AI164" s="120">
        <v>23</v>
      </c>
      <c r="AJ164" s="78">
        <v>22</v>
      </c>
      <c r="AK164" s="78">
        <v>25</v>
      </c>
      <c r="AL164" s="78">
        <f t="shared" si="72"/>
        <v>93</v>
      </c>
      <c r="AM164" s="78">
        <v>84</v>
      </c>
      <c r="AN164" s="78">
        <v>10</v>
      </c>
      <c r="AO164" s="90">
        <f t="shared" ref="AO164:AO170" si="76">+AM164+AN164</f>
        <v>94</v>
      </c>
      <c r="AP164" s="283">
        <v>22</v>
      </c>
      <c r="AQ164" s="85"/>
      <c r="AR164" s="282" t="s">
        <v>143</v>
      </c>
      <c r="AS164" s="78">
        <v>125</v>
      </c>
      <c r="AT164" s="283">
        <v>24</v>
      </c>
    </row>
    <row r="165" spans="1:46" s="428" customFormat="1" ht="13.5" customHeight="1">
      <c r="A165" s="282" t="s">
        <v>144</v>
      </c>
      <c r="B165" s="120">
        <v>1009</v>
      </c>
      <c r="C165" s="626"/>
      <c r="D165" s="120">
        <v>498</v>
      </c>
      <c r="E165" s="120">
        <v>858</v>
      </c>
      <c r="F165" s="626"/>
      <c r="G165" s="120">
        <v>406</v>
      </c>
      <c r="H165" s="78">
        <v>867</v>
      </c>
      <c r="I165" s="78"/>
      <c r="J165" s="78">
        <v>429</v>
      </c>
      <c r="K165" s="78">
        <v>1055</v>
      </c>
      <c r="L165" s="78"/>
      <c r="M165" s="78">
        <v>585</v>
      </c>
      <c r="N165" s="78">
        <f t="shared" si="69"/>
        <v>3789</v>
      </c>
      <c r="O165" s="283">
        <f t="shared" si="75"/>
        <v>1918</v>
      </c>
      <c r="P165" s="89"/>
      <c r="Q165" s="296" t="s">
        <v>144</v>
      </c>
      <c r="R165" s="93">
        <v>75</v>
      </c>
      <c r="S165" s="624"/>
      <c r="T165" s="93">
        <v>36</v>
      </c>
      <c r="U165" s="93">
        <v>30</v>
      </c>
      <c r="V165" s="624"/>
      <c r="W165" s="93">
        <v>14</v>
      </c>
      <c r="X165" s="93">
        <v>50</v>
      </c>
      <c r="Y165" s="624"/>
      <c r="Z165" s="93">
        <v>26</v>
      </c>
      <c r="AA165" s="93">
        <v>189</v>
      </c>
      <c r="AB165" s="624"/>
      <c r="AC165" s="93">
        <v>104</v>
      </c>
      <c r="AD165" s="93">
        <f t="shared" si="70"/>
        <v>344</v>
      </c>
      <c r="AE165" s="295">
        <f t="shared" si="71"/>
        <v>180</v>
      </c>
      <c r="AF165" s="85"/>
      <c r="AG165" s="282" t="s">
        <v>144</v>
      </c>
      <c r="AH165" s="120">
        <v>24</v>
      </c>
      <c r="AI165" s="120">
        <v>24</v>
      </c>
      <c r="AJ165" s="78">
        <v>23</v>
      </c>
      <c r="AK165" s="78">
        <v>28</v>
      </c>
      <c r="AL165" s="78">
        <f t="shared" si="72"/>
        <v>99</v>
      </c>
      <c r="AM165" s="78">
        <v>87</v>
      </c>
      <c r="AN165" s="78">
        <v>11</v>
      </c>
      <c r="AO165" s="90">
        <f t="shared" si="76"/>
        <v>98</v>
      </c>
      <c r="AP165" s="283">
        <v>20</v>
      </c>
      <c r="AQ165" s="85"/>
      <c r="AR165" s="282" t="s">
        <v>144</v>
      </c>
      <c r="AS165" s="78">
        <v>124</v>
      </c>
      <c r="AT165" s="283">
        <v>14</v>
      </c>
    </row>
    <row r="166" spans="1:46" s="428" customFormat="1" ht="13.5" customHeight="1">
      <c r="A166" s="282" t="s">
        <v>145</v>
      </c>
      <c r="B166" s="120">
        <v>2767</v>
      </c>
      <c r="C166" s="626"/>
      <c r="D166" s="120">
        <v>1356</v>
      </c>
      <c r="E166" s="120">
        <v>2494</v>
      </c>
      <c r="F166" s="626"/>
      <c r="G166" s="120">
        <v>1274</v>
      </c>
      <c r="H166" s="78">
        <v>2342</v>
      </c>
      <c r="I166" s="78"/>
      <c r="J166" s="78">
        <v>1152</v>
      </c>
      <c r="K166" s="78">
        <v>2476</v>
      </c>
      <c r="L166" s="78"/>
      <c r="M166" s="78">
        <v>1296</v>
      </c>
      <c r="N166" s="78">
        <f t="shared" si="69"/>
        <v>10079</v>
      </c>
      <c r="O166" s="283">
        <f t="shared" si="75"/>
        <v>5078</v>
      </c>
      <c r="P166" s="89"/>
      <c r="Q166" s="296" t="s">
        <v>145</v>
      </c>
      <c r="R166" s="93">
        <v>172</v>
      </c>
      <c r="S166" s="624"/>
      <c r="T166" s="93">
        <v>61</v>
      </c>
      <c r="U166" s="93">
        <v>100</v>
      </c>
      <c r="V166" s="624"/>
      <c r="W166" s="93">
        <v>42</v>
      </c>
      <c r="X166" s="93">
        <v>99</v>
      </c>
      <c r="Y166" s="624"/>
      <c r="Z166" s="93">
        <v>46</v>
      </c>
      <c r="AA166" s="93">
        <v>191</v>
      </c>
      <c r="AB166" s="624"/>
      <c r="AC166" s="93">
        <v>102</v>
      </c>
      <c r="AD166" s="93">
        <f t="shared" si="70"/>
        <v>562</v>
      </c>
      <c r="AE166" s="295">
        <f t="shared" si="71"/>
        <v>251</v>
      </c>
      <c r="AF166" s="85"/>
      <c r="AG166" s="282" t="s">
        <v>145</v>
      </c>
      <c r="AH166" s="120">
        <v>96</v>
      </c>
      <c r="AI166" s="120">
        <v>85</v>
      </c>
      <c r="AJ166" s="78">
        <v>85</v>
      </c>
      <c r="AK166" s="78">
        <v>83</v>
      </c>
      <c r="AL166" s="78">
        <f t="shared" si="72"/>
        <v>349</v>
      </c>
      <c r="AM166" s="78">
        <v>324</v>
      </c>
      <c r="AN166" s="78">
        <v>11</v>
      </c>
      <c r="AO166" s="90">
        <f t="shared" si="76"/>
        <v>335</v>
      </c>
      <c r="AP166" s="283">
        <v>68</v>
      </c>
      <c r="AQ166" s="85"/>
      <c r="AR166" s="282" t="s">
        <v>145</v>
      </c>
      <c r="AS166" s="78">
        <v>425</v>
      </c>
      <c r="AT166" s="283">
        <v>48</v>
      </c>
    </row>
    <row r="167" spans="1:46" s="428" customFormat="1" ht="13.5" customHeight="1">
      <c r="A167" s="282" t="s">
        <v>146</v>
      </c>
      <c r="B167" s="120">
        <v>2586</v>
      </c>
      <c r="C167" s="626"/>
      <c r="D167" s="120">
        <v>1272</v>
      </c>
      <c r="E167" s="120">
        <v>1783</v>
      </c>
      <c r="F167" s="626"/>
      <c r="G167" s="120">
        <v>897</v>
      </c>
      <c r="H167" s="78">
        <v>1375</v>
      </c>
      <c r="I167" s="78"/>
      <c r="J167" s="78">
        <v>699</v>
      </c>
      <c r="K167" s="78">
        <v>1239</v>
      </c>
      <c r="L167" s="78"/>
      <c r="M167" s="78">
        <v>673</v>
      </c>
      <c r="N167" s="78">
        <f t="shared" si="69"/>
        <v>6983</v>
      </c>
      <c r="O167" s="283">
        <f t="shared" si="75"/>
        <v>3541</v>
      </c>
      <c r="P167" s="89"/>
      <c r="Q167" s="296" t="s">
        <v>146</v>
      </c>
      <c r="R167" s="93">
        <v>142</v>
      </c>
      <c r="S167" s="624"/>
      <c r="T167" s="93">
        <v>61</v>
      </c>
      <c r="U167" s="93">
        <v>72</v>
      </c>
      <c r="V167" s="624"/>
      <c r="W167" s="93">
        <v>32</v>
      </c>
      <c r="X167" s="93">
        <v>53</v>
      </c>
      <c r="Y167" s="624"/>
      <c r="Z167" s="93">
        <v>30</v>
      </c>
      <c r="AA167" s="93">
        <v>220</v>
      </c>
      <c r="AB167" s="624"/>
      <c r="AC167" s="93">
        <v>117</v>
      </c>
      <c r="AD167" s="93">
        <f t="shared" si="70"/>
        <v>487</v>
      </c>
      <c r="AE167" s="295">
        <f t="shared" si="71"/>
        <v>240</v>
      </c>
      <c r="AF167" s="85"/>
      <c r="AG167" s="282" t="s">
        <v>146</v>
      </c>
      <c r="AH167" s="120">
        <v>53</v>
      </c>
      <c r="AI167" s="120">
        <v>48</v>
      </c>
      <c r="AJ167" s="78">
        <v>40</v>
      </c>
      <c r="AK167" s="78">
        <v>41</v>
      </c>
      <c r="AL167" s="78">
        <f t="shared" si="72"/>
        <v>182</v>
      </c>
      <c r="AM167" s="78">
        <v>170</v>
      </c>
      <c r="AN167" s="78">
        <v>12</v>
      </c>
      <c r="AO167" s="90">
        <f t="shared" si="76"/>
        <v>182</v>
      </c>
      <c r="AP167" s="283">
        <v>42</v>
      </c>
      <c r="AQ167" s="85"/>
      <c r="AR167" s="282" t="s">
        <v>146</v>
      </c>
      <c r="AS167" s="78">
        <v>160</v>
      </c>
      <c r="AT167" s="283">
        <v>21</v>
      </c>
    </row>
    <row r="168" spans="1:46" s="428" customFormat="1" ht="13.5" customHeight="1">
      <c r="A168" s="282" t="s">
        <v>147</v>
      </c>
      <c r="B168" s="120">
        <v>1015</v>
      </c>
      <c r="C168" s="626"/>
      <c r="D168" s="120">
        <v>495</v>
      </c>
      <c r="E168" s="120">
        <v>928</v>
      </c>
      <c r="F168" s="626"/>
      <c r="G168" s="120">
        <v>467</v>
      </c>
      <c r="H168" s="78">
        <v>742</v>
      </c>
      <c r="I168" s="78"/>
      <c r="J168" s="78">
        <v>382</v>
      </c>
      <c r="K168" s="78">
        <v>772</v>
      </c>
      <c r="L168" s="78"/>
      <c r="M168" s="78">
        <v>397</v>
      </c>
      <c r="N168" s="78">
        <f t="shared" si="69"/>
        <v>3457</v>
      </c>
      <c r="O168" s="283">
        <f t="shared" si="75"/>
        <v>1741</v>
      </c>
      <c r="P168" s="89"/>
      <c r="Q168" s="296" t="s">
        <v>147</v>
      </c>
      <c r="R168" s="93">
        <v>130</v>
      </c>
      <c r="S168" s="624"/>
      <c r="T168" s="93">
        <v>67</v>
      </c>
      <c r="U168" s="93">
        <v>38</v>
      </c>
      <c r="V168" s="624"/>
      <c r="W168" s="93">
        <v>15</v>
      </c>
      <c r="X168" s="93">
        <v>43</v>
      </c>
      <c r="Y168" s="624"/>
      <c r="Z168" s="93">
        <v>25</v>
      </c>
      <c r="AA168" s="93">
        <v>132</v>
      </c>
      <c r="AB168" s="624"/>
      <c r="AC168" s="93">
        <v>83</v>
      </c>
      <c r="AD168" s="93">
        <f t="shared" si="70"/>
        <v>343</v>
      </c>
      <c r="AE168" s="295">
        <f t="shared" si="71"/>
        <v>190</v>
      </c>
      <c r="AF168" s="85"/>
      <c r="AG168" s="282" t="s">
        <v>147</v>
      </c>
      <c r="AH168" s="120">
        <v>27</v>
      </c>
      <c r="AI168" s="120">
        <v>25</v>
      </c>
      <c r="AJ168" s="78">
        <v>23</v>
      </c>
      <c r="AK168" s="78">
        <v>22</v>
      </c>
      <c r="AL168" s="78">
        <f t="shared" si="72"/>
        <v>97</v>
      </c>
      <c r="AM168" s="78">
        <v>79</v>
      </c>
      <c r="AN168" s="78">
        <v>14</v>
      </c>
      <c r="AO168" s="90">
        <f t="shared" si="76"/>
        <v>93</v>
      </c>
      <c r="AP168" s="283">
        <v>20</v>
      </c>
      <c r="AQ168" s="85"/>
      <c r="AR168" s="282" t="s">
        <v>147</v>
      </c>
      <c r="AS168" s="78">
        <v>108</v>
      </c>
      <c r="AT168" s="283">
        <v>6</v>
      </c>
    </row>
    <row r="169" spans="1:46" s="428" customFormat="1" ht="13.5" customHeight="1">
      <c r="A169" s="282" t="s">
        <v>148</v>
      </c>
      <c r="B169" s="120">
        <v>1707</v>
      </c>
      <c r="C169" s="626"/>
      <c r="D169" s="120">
        <v>825</v>
      </c>
      <c r="E169" s="120">
        <v>1288</v>
      </c>
      <c r="F169" s="626"/>
      <c r="G169" s="120">
        <v>663</v>
      </c>
      <c r="H169" s="78">
        <v>1064</v>
      </c>
      <c r="I169" s="78"/>
      <c r="J169" s="78">
        <v>567</v>
      </c>
      <c r="K169" s="78">
        <v>991</v>
      </c>
      <c r="L169" s="78"/>
      <c r="M169" s="78">
        <v>540</v>
      </c>
      <c r="N169" s="78">
        <f t="shared" si="69"/>
        <v>5050</v>
      </c>
      <c r="O169" s="283">
        <f t="shared" si="75"/>
        <v>2595</v>
      </c>
      <c r="P169" s="89"/>
      <c r="Q169" s="296" t="s">
        <v>148</v>
      </c>
      <c r="R169" s="93">
        <v>156</v>
      </c>
      <c r="S169" s="624"/>
      <c r="T169" s="93">
        <v>67</v>
      </c>
      <c r="U169" s="93">
        <v>74</v>
      </c>
      <c r="V169" s="624"/>
      <c r="W169" s="93">
        <v>42</v>
      </c>
      <c r="X169" s="93">
        <v>82</v>
      </c>
      <c r="Y169" s="624"/>
      <c r="Z169" s="93">
        <v>45</v>
      </c>
      <c r="AA169" s="93">
        <v>154</v>
      </c>
      <c r="AB169" s="624"/>
      <c r="AC169" s="93">
        <v>82</v>
      </c>
      <c r="AD169" s="93">
        <f t="shared" si="70"/>
        <v>466</v>
      </c>
      <c r="AE169" s="295">
        <f t="shared" si="71"/>
        <v>236</v>
      </c>
      <c r="AF169" s="85"/>
      <c r="AG169" s="282" t="s">
        <v>148</v>
      </c>
      <c r="AH169" s="120">
        <v>39</v>
      </c>
      <c r="AI169" s="120">
        <v>32</v>
      </c>
      <c r="AJ169" s="78">
        <v>29</v>
      </c>
      <c r="AK169" s="78">
        <v>27</v>
      </c>
      <c r="AL169" s="78">
        <f t="shared" si="72"/>
        <v>127</v>
      </c>
      <c r="AM169" s="78">
        <v>112</v>
      </c>
      <c r="AN169" s="78">
        <v>16</v>
      </c>
      <c r="AO169" s="90">
        <f t="shared" si="76"/>
        <v>128</v>
      </c>
      <c r="AP169" s="283">
        <v>29</v>
      </c>
      <c r="AQ169" s="85"/>
      <c r="AR169" s="282" t="s">
        <v>148</v>
      </c>
      <c r="AS169" s="78">
        <v>132</v>
      </c>
      <c r="AT169" s="283">
        <v>20</v>
      </c>
    </row>
    <row r="170" spans="1:46" s="428" customFormat="1" ht="13.5" customHeight="1">
      <c r="A170" s="282" t="s">
        <v>149</v>
      </c>
      <c r="B170" s="120">
        <v>567</v>
      </c>
      <c r="C170" s="626"/>
      <c r="D170" s="120">
        <v>285</v>
      </c>
      <c r="E170" s="120">
        <v>469</v>
      </c>
      <c r="F170" s="626"/>
      <c r="G170" s="120">
        <v>230</v>
      </c>
      <c r="H170" s="78">
        <v>364</v>
      </c>
      <c r="I170" s="78"/>
      <c r="J170" s="78">
        <v>179</v>
      </c>
      <c r="K170" s="78">
        <v>410</v>
      </c>
      <c r="L170" s="78"/>
      <c r="M170" s="78">
        <v>203</v>
      </c>
      <c r="N170" s="78">
        <f t="shared" si="69"/>
        <v>1810</v>
      </c>
      <c r="O170" s="283">
        <f t="shared" si="75"/>
        <v>897</v>
      </c>
      <c r="P170" s="89"/>
      <c r="Q170" s="296" t="s">
        <v>149</v>
      </c>
      <c r="R170" s="93">
        <v>24</v>
      </c>
      <c r="S170" s="624"/>
      <c r="T170" s="93">
        <v>10</v>
      </c>
      <c r="U170" s="93">
        <v>27</v>
      </c>
      <c r="V170" s="624"/>
      <c r="W170" s="93">
        <v>13</v>
      </c>
      <c r="X170" s="93">
        <v>28</v>
      </c>
      <c r="Y170" s="624"/>
      <c r="Z170" s="93">
        <v>17</v>
      </c>
      <c r="AA170" s="93">
        <v>70</v>
      </c>
      <c r="AB170" s="624"/>
      <c r="AC170" s="93">
        <v>39</v>
      </c>
      <c r="AD170" s="93">
        <f t="shared" si="70"/>
        <v>149</v>
      </c>
      <c r="AE170" s="295">
        <f t="shared" si="71"/>
        <v>79</v>
      </c>
      <c r="AF170" s="85"/>
      <c r="AG170" s="282" t="s">
        <v>149</v>
      </c>
      <c r="AH170" s="120">
        <v>14</v>
      </c>
      <c r="AI170" s="120">
        <v>12</v>
      </c>
      <c r="AJ170" s="78">
        <v>9</v>
      </c>
      <c r="AK170" s="78">
        <v>10</v>
      </c>
      <c r="AL170" s="78">
        <f t="shared" si="72"/>
        <v>45</v>
      </c>
      <c r="AM170" s="78">
        <v>40</v>
      </c>
      <c r="AN170" s="78">
        <v>4</v>
      </c>
      <c r="AO170" s="90">
        <f t="shared" si="76"/>
        <v>44</v>
      </c>
      <c r="AP170" s="283">
        <v>10</v>
      </c>
      <c r="AQ170" s="85"/>
      <c r="AR170" s="282" t="s">
        <v>149</v>
      </c>
      <c r="AS170" s="78">
        <v>44</v>
      </c>
      <c r="AT170" s="283">
        <v>2</v>
      </c>
    </row>
    <row r="171" spans="1:46" s="428" customFormat="1" ht="13.5" customHeight="1">
      <c r="A171" s="284" t="s">
        <v>38</v>
      </c>
      <c r="B171" s="120"/>
      <c r="C171" s="626"/>
      <c r="D171" s="120"/>
      <c r="E171" s="120"/>
      <c r="F171" s="626"/>
      <c r="G171" s="120"/>
      <c r="H171" s="78"/>
      <c r="I171" s="78"/>
      <c r="J171" s="78"/>
      <c r="K171" s="78"/>
      <c r="L171" s="78"/>
      <c r="M171" s="78"/>
      <c r="N171" s="78"/>
      <c r="O171" s="283"/>
      <c r="P171" s="89"/>
      <c r="Q171" s="294" t="s">
        <v>38</v>
      </c>
      <c r="R171" s="93"/>
      <c r="S171" s="624"/>
      <c r="T171" s="93"/>
      <c r="U171" s="93"/>
      <c r="V171" s="624"/>
      <c r="W171" s="93"/>
      <c r="X171" s="93"/>
      <c r="Y171" s="624"/>
      <c r="Z171" s="93"/>
      <c r="AA171" s="93"/>
      <c r="AB171" s="624"/>
      <c r="AC171" s="93"/>
      <c r="AD171" s="93">
        <f t="shared" si="70"/>
        <v>0</v>
      </c>
      <c r="AE171" s="295">
        <f t="shared" si="71"/>
        <v>0</v>
      </c>
      <c r="AF171" s="85"/>
      <c r="AG171" s="284" t="s">
        <v>38</v>
      </c>
      <c r="AH171" s="120"/>
      <c r="AI171" s="120"/>
      <c r="AJ171" s="78"/>
      <c r="AK171" s="78"/>
      <c r="AL171" s="78"/>
      <c r="AM171" s="78"/>
      <c r="AN171" s="78"/>
      <c r="AO171" s="78"/>
      <c r="AP171" s="283"/>
      <c r="AQ171" s="85"/>
      <c r="AR171" s="284" t="s">
        <v>38</v>
      </c>
      <c r="AS171" s="78"/>
      <c r="AT171" s="283"/>
    </row>
    <row r="172" spans="1:46" s="428" customFormat="1" ht="13.5" customHeight="1">
      <c r="A172" s="282" t="s">
        <v>150</v>
      </c>
      <c r="B172" s="120">
        <v>165</v>
      </c>
      <c r="C172" s="626"/>
      <c r="D172" s="120">
        <v>82</v>
      </c>
      <c r="E172" s="120">
        <v>102</v>
      </c>
      <c r="F172" s="626"/>
      <c r="G172" s="120">
        <v>47</v>
      </c>
      <c r="H172" s="78">
        <v>89</v>
      </c>
      <c r="I172" s="78"/>
      <c r="J172" s="78">
        <v>37</v>
      </c>
      <c r="K172" s="78">
        <v>137</v>
      </c>
      <c r="L172" s="78"/>
      <c r="M172" s="78">
        <v>73</v>
      </c>
      <c r="N172" s="78">
        <f t="shared" si="69"/>
        <v>493</v>
      </c>
      <c r="O172" s="283">
        <f t="shared" ref="O172:O177" si="77">+D172+G172+J172+M172</f>
        <v>239</v>
      </c>
      <c r="P172" s="89"/>
      <c r="Q172" s="296" t="s">
        <v>150</v>
      </c>
      <c r="R172" s="93">
        <v>38</v>
      </c>
      <c r="S172" s="624"/>
      <c r="T172" s="93">
        <v>19</v>
      </c>
      <c r="U172" s="93">
        <v>14</v>
      </c>
      <c r="V172" s="624"/>
      <c r="W172" s="93">
        <v>8</v>
      </c>
      <c r="X172" s="93">
        <v>10</v>
      </c>
      <c r="Y172" s="624"/>
      <c r="Z172" s="93">
        <v>3</v>
      </c>
      <c r="AA172" s="93">
        <v>25</v>
      </c>
      <c r="AB172" s="624"/>
      <c r="AC172" s="93">
        <v>15</v>
      </c>
      <c r="AD172" s="93">
        <f t="shared" si="70"/>
        <v>87</v>
      </c>
      <c r="AE172" s="295">
        <f t="shared" si="71"/>
        <v>45</v>
      </c>
      <c r="AF172" s="85"/>
      <c r="AG172" s="282" t="s">
        <v>150</v>
      </c>
      <c r="AH172" s="120">
        <v>3</v>
      </c>
      <c r="AI172" s="120">
        <v>3</v>
      </c>
      <c r="AJ172" s="78">
        <v>3</v>
      </c>
      <c r="AK172" s="78">
        <v>3</v>
      </c>
      <c r="AL172" s="78">
        <f t="shared" si="72"/>
        <v>12</v>
      </c>
      <c r="AM172" s="78">
        <v>12</v>
      </c>
      <c r="AN172" s="78">
        <v>2</v>
      </c>
      <c r="AO172" s="90">
        <f t="shared" ref="AO172:AO177" si="78">+AM172+AN172</f>
        <v>14</v>
      </c>
      <c r="AP172" s="283">
        <v>3</v>
      </c>
      <c r="AQ172" s="85"/>
      <c r="AR172" s="282" t="s">
        <v>150</v>
      </c>
      <c r="AS172" s="78">
        <v>36</v>
      </c>
      <c r="AT172" s="283">
        <v>5</v>
      </c>
    </row>
    <row r="173" spans="1:46" s="428" customFormat="1" ht="13.5" customHeight="1">
      <c r="A173" s="282" t="s">
        <v>151</v>
      </c>
      <c r="B173" s="120">
        <v>80</v>
      </c>
      <c r="C173" s="626"/>
      <c r="D173" s="120">
        <v>45</v>
      </c>
      <c r="E173" s="120">
        <v>100</v>
      </c>
      <c r="F173" s="626"/>
      <c r="G173" s="120">
        <v>51</v>
      </c>
      <c r="H173" s="78">
        <v>62</v>
      </c>
      <c r="I173" s="78"/>
      <c r="J173" s="78">
        <v>26</v>
      </c>
      <c r="K173" s="78">
        <v>57</v>
      </c>
      <c r="L173" s="78"/>
      <c r="M173" s="78">
        <v>22</v>
      </c>
      <c r="N173" s="78">
        <f t="shared" si="69"/>
        <v>299</v>
      </c>
      <c r="O173" s="283">
        <f t="shared" si="77"/>
        <v>144</v>
      </c>
      <c r="P173" s="89"/>
      <c r="Q173" s="296" t="s">
        <v>151</v>
      </c>
      <c r="R173" s="93">
        <v>8</v>
      </c>
      <c r="S173" s="624"/>
      <c r="T173" s="93">
        <v>4</v>
      </c>
      <c r="U173" s="93">
        <v>2</v>
      </c>
      <c r="V173" s="624"/>
      <c r="W173" s="93">
        <v>1</v>
      </c>
      <c r="X173" s="93">
        <v>1</v>
      </c>
      <c r="Y173" s="624"/>
      <c r="Z173" s="93">
        <v>1</v>
      </c>
      <c r="AA173" s="93">
        <v>0</v>
      </c>
      <c r="AB173" s="624"/>
      <c r="AC173" s="93">
        <v>0</v>
      </c>
      <c r="AD173" s="93">
        <f t="shared" si="70"/>
        <v>11</v>
      </c>
      <c r="AE173" s="295">
        <f t="shared" si="71"/>
        <v>6</v>
      </c>
      <c r="AF173" s="85"/>
      <c r="AG173" s="282" t="s">
        <v>151</v>
      </c>
      <c r="AH173" s="120">
        <v>2</v>
      </c>
      <c r="AI173" s="120">
        <v>2</v>
      </c>
      <c r="AJ173" s="78">
        <v>2</v>
      </c>
      <c r="AK173" s="78">
        <v>2</v>
      </c>
      <c r="AL173" s="78">
        <f t="shared" si="72"/>
        <v>8</v>
      </c>
      <c r="AM173" s="78">
        <v>7</v>
      </c>
      <c r="AN173" s="78">
        <v>2</v>
      </c>
      <c r="AO173" s="90">
        <f t="shared" si="78"/>
        <v>9</v>
      </c>
      <c r="AP173" s="283">
        <v>2</v>
      </c>
      <c r="AQ173" s="85"/>
      <c r="AR173" s="282" t="s">
        <v>151</v>
      </c>
      <c r="AS173" s="78">
        <v>11</v>
      </c>
      <c r="AT173" s="283">
        <v>2</v>
      </c>
    </row>
    <row r="174" spans="1:46" s="428" customFormat="1" ht="13.5" customHeight="1">
      <c r="A174" s="282" t="s">
        <v>152</v>
      </c>
      <c r="B174" s="120">
        <v>826</v>
      </c>
      <c r="C174" s="626"/>
      <c r="D174" s="120">
        <v>425</v>
      </c>
      <c r="E174" s="120">
        <v>613</v>
      </c>
      <c r="F174" s="626"/>
      <c r="G174" s="120">
        <v>307</v>
      </c>
      <c r="H174" s="78">
        <v>538</v>
      </c>
      <c r="I174" s="78"/>
      <c r="J174" s="78">
        <v>260</v>
      </c>
      <c r="K174" s="78">
        <v>632</v>
      </c>
      <c r="L174" s="78"/>
      <c r="M174" s="78">
        <v>312</v>
      </c>
      <c r="N174" s="78">
        <f t="shared" si="69"/>
        <v>2609</v>
      </c>
      <c r="O174" s="283">
        <f t="shared" si="77"/>
        <v>1304</v>
      </c>
      <c r="P174" s="89"/>
      <c r="Q174" s="296" t="s">
        <v>152</v>
      </c>
      <c r="R174" s="93">
        <v>45</v>
      </c>
      <c r="S174" s="624"/>
      <c r="T174" s="93">
        <v>18</v>
      </c>
      <c r="U174" s="93">
        <v>34</v>
      </c>
      <c r="V174" s="624"/>
      <c r="W174" s="93">
        <v>16</v>
      </c>
      <c r="X174" s="93">
        <v>27</v>
      </c>
      <c r="Y174" s="624"/>
      <c r="Z174" s="93">
        <v>17</v>
      </c>
      <c r="AA174" s="93">
        <v>69</v>
      </c>
      <c r="AB174" s="624"/>
      <c r="AC174" s="93">
        <v>36</v>
      </c>
      <c r="AD174" s="93">
        <f t="shared" si="70"/>
        <v>175</v>
      </c>
      <c r="AE174" s="295">
        <f t="shared" si="71"/>
        <v>87</v>
      </c>
      <c r="AF174" s="85"/>
      <c r="AG174" s="282" t="s">
        <v>152</v>
      </c>
      <c r="AH174" s="120">
        <v>18</v>
      </c>
      <c r="AI174" s="120">
        <v>14</v>
      </c>
      <c r="AJ174" s="78">
        <v>14</v>
      </c>
      <c r="AK174" s="78">
        <v>14</v>
      </c>
      <c r="AL174" s="78">
        <f t="shared" si="72"/>
        <v>60</v>
      </c>
      <c r="AM174" s="78">
        <v>62</v>
      </c>
      <c r="AN174" s="78">
        <v>9</v>
      </c>
      <c r="AO174" s="90">
        <f t="shared" si="78"/>
        <v>71</v>
      </c>
      <c r="AP174" s="283">
        <v>13</v>
      </c>
      <c r="AQ174" s="85"/>
      <c r="AR174" s="282" t="s">
        <v>152</v>
      </c>
      <c r="AS174" s="78">
        <v>61</v>
      </c>
      <c r="AT174" s="283">
        <v>17</v>
      </c>
    </row>
    <row r="175" spans="1:46" s="428" customFormat="1" ht="15" customHeight="1">
      <c r="A175" s="282" t="s">
        <v>153</v>
      </c>
      <c r="B175" s="120">
        <v>404</v>
      </c>
      <c r="C175" s="626"/>
      <c r="D175" s="120">
        <v>236</v>
      </c>
      <c r="E175" s="120">
        <v>335</v>
      </c>
      <c r="F175" s="626"/>
      <c r="G175" s="120">
        <v>169</v>
      </c>
      <c r="H175" s="78">
        <v>267</v>
      </c>
      <c r="I175" s="78"/>
      <c r="J175" s="78">
        <v>136</v>
      </c>
      <c r="K175" s="78">
        <v>349</v>
      </c>
      <c r="L175" s="78"/>
      <c r="M175" s="78">
        <v>168</v>
      </c>
      <c r="N175" s="78">
        <f t="shared" si="69"/>
        <v>1355</v>
      </c>
      <c r="O175" s="283">
        <f t="shared" si="77"/>
        <v>709</v>
      </c>
      <c r="P175" s="89"/>
      <c r="Q175" s="296" t="s">
        <v>153</v>
      </c>
      <c r="R175" s="93">
        <v>35</v>
      </c>
      <c r="S175" s="624"/>
      <c r="T175" s="93">
        <v>18</v>
      </c>
      <c r="U175" s="93">
        <v>11</v>
      </c>
      <c r="V175" s="624"/>
      <c r="W175" s="93">
        <v>5</v>
      </c>
      <c r="X175" s="93">
        <v>30</v>
      </c>
      <c r="Y175" s="624"/>
      <c r="Z175" s="93">
        <v>14</v>
      </c>
      <c r="AA175" s="93">
        <v>49</v>
      </c>
      <c r="AB175" s="624"/>
      <c r="AC175" s="93">
        <v>25</v>
      </c>
      <c r="AD175" s="93">
        <f t="shared" si="70"/>
        <v>125</v>
      </c>
      <c r="AE175" s="295">
        <f t="shared" si="71"/>
        <v>62</v>
      </c>
      <c r="AF175" s="85"/>
      <c r="AG175" s="282" t="s">
        <v>153</v>
      </c>
      <c r="AH175" s="120">
        <v>9</v>
      </c>
      <c r="AI175" s="120">
        <v>9</v>
      </c>
      <c r="AJ175" s="78">
        <v>8</v>
      </c>
      <c r="AK175" s="78">
        <v>9</v>
      </c>
      <c r="AL175" s="78">
        <f t="shared" si="72"/>
        <v>35</v>
      </c>
      <c r="AM175" s="78">
        <v>29</v>
      </c>
      <c r="AN175" s="78">
        <v>4</v>
      </c>
      <c r="AO175" s="90">
        <f t="shared" si="78"/>
        <v>33</v>
      </c>
      <c r="AP175" s="283">
        <v>6</v>
      </c>
      <c r="AQ175" s="85"/>
      <c r="AR175" s="282" t="s">
        <v>153</v>
      </c>
      <c r="AS175" s="78">
        <v>49</v>
      </c>
      <c r="AT175" s="283">
        <v>2</v>
      </c>
    </row>
    <row r="176" spans="1:46" s="428" customFormat="1" ht="15" customHeight="1">
      <c r="A176" s="282" t="s">
        <v>154</v>
      </c>
      <c r="B176" s="120">
        <v>70</v>
      </c>
      <c r="C176" s="626"/>
      <c r="D176" s="120">
        <v>30</v>
      </c>
      <c r="E176" s="120">
        <v>54</v>
      </c>
      <c r="F176" s="626"/>
      <c r="G176" s="120">
        <v>26</v>
      </c>
      <c r="H176" s="78">
        <v>28</v>
      </c>
      <c r="I176" s="78"/>
      <c r="J176" s="78">
        <v>11</v>
      </c>
      <c r="K176" s="78">
        <v>16</v>
      </c>
      <c r="L176" s="78"/>
      <c r="M176" s="78">
        <v>3</v>
      </c>
      <c r="N176" s="78">
        <f t="shared" si="69"/>
        <v>168</v>
      </c>
      <c r="O176" s="283">
        <f t="shared" si="77"/>
        <v>70</v>
      </c>
      <c r="P176" s="89"/>
      <c r="Q176" s="296" t="s">
        <v>154</v>
      </c>
      <c r="R176" s="93">
        <v>10</v>
      </c>
      <c r="S176" s="624"/>
      <c r="T176" s="93">
        <v>3</v>
      </c>
      <c r="U176" s="93">
        <v>6</v>
      </c>
      <c r="V176" s="624"/>
      <c r="W176" s="93">
        <v>3</v>
      </c>
      <c r="X176" s="93">
        <v>0</v>
      </c>
      <c r="Y176" s="624"/>
      <c r="Z176" s="93">
        <v>0</v>
      </c>
      <c r="AA176" s="93">
        <v>0</v>
      </c>
      <c r="AB176" s="624"/>
      <c r="AC176" s="93">
        <v>0</v>
      </c>
      <c r="AD176" s="93">
        <f t="shared" si="70"/>
        <v>16</v>
      </c>
      <c r="AE176" s="295">
        <f t="shared" si="71"/>
        <v>6</v>
      </c>
      <c r="AF176" s="85"/>
      <c r="AG176" s="282" t="s">
        <v>154</v>
      </c>
      <c r="AH176" s="120">
        <v>2</v>
      </c>
      <c r="AI176" s="120">
        <v>2</v>
      </c>
      <c r="AJ176" s="78">
        <v>2</v>
      </c>
      <c r="AK176" s="78">
        <v>1</v>
      </c>
      <c r="AL176" s="78">
        <f t="shared" si="72"/>
        <v>7</v>
      </c>
      <c r="AM176" s="78">
        <v>7</v>
      </c>
      <c r="AN176" s="78">
        <v>0</v>
      </c>
      <c r="AO176" s="90">
        <f t="shared" si="78"/>
        <v>7</v>
      </c>
      <c r="AP176" s="283">
        <v>2</v>
      </c>
      <c r="AQ176" s="85"/>
      <c r="AR176" s="282" t="s">
        <v>154</v>
      </c>
      <c r="AS176" s="78">
        <v>3</v>
      </c>
      <c r="AT176" s="283">
        <v>1</v>
      </c>
    </row>
    <row r="177" spans="1:46" s="428" customFormat="1" ht="15" customHeight="1" thickBot="1">
      <c r="A177" s="285" t="s">
        <v>155</v>
      </c>
      <c r="B177" s="433">
        <v>298</v>
      </c>
      <c r="C177" s="627"/>
      <c r="D177" s="433">
        <v>161</v>
      </c>
      <c r="E177" s="433">
        <v>259</v>
      </c>
      <c r="F177" s="627"/>
      <c r="G177" s="433">
        <v>120</v>
      </c>
      <c r="H177" s="286">
        <v>204</v>
      </c>
      <c r="I177" s="286"/>
      <c r="J177" s="286">
        <v>98</v>
      </c>
      <c r="K177" s="286">
        <v>227</v>
      </c>
      <c r="L177" s="286"/>
      <c r="M177" s="286">
        <v>108</v>
      </c>
      <c r="N177" s="286">
        <f t="shared" si="69"/>
        <v>988</v>
      </c>
      <c r="O177" s="287">
        <f t="shared" si="77"/>
        <v>487</v>
      </c>
      <c r="P177" s="89"/>
      <c r="Q177" s="290" t="s">
        <v>155</v>
      </c>
      <c r="R177" s="291">
        <v>55</v>
      </c>
      <c r="S177" s="623"/>
      <c r="T177" s="291">
        <v>31</v>
      </c>
      <c r="U177" s="291">
        <v>30</v>
      </c>
      <c r="V177" s="623"/>
      <c r="W177" s="291">
        <v>15</v>
      </c>
      <c r="X177" s="291">
        <v>12</v>
      </c>
      <c r="Y177" s="623"/>
      <c r="Z177" s="291">
        <v>4</v>
      </c>
      <c r="AA177" s="291">
        <v>49</v>
      </c>
      <c r="AB177" s="623"/>
      <c r="AC177" s="291">
        <v>23</v>
      </c>
      <c r="AD177" s="291">
        <f t="shared" si="70"/>
        <v>146</v>
      </c>
      <c r="AE177" s="292">
        <f t="shared" si="71"/>
        <v>73</v>
      </c>
      <c r="AG177" s="285" t="s">
        <v>155</v>
      </c>
      <c r="AH177" s="433">
        <v>9</v>
      </c>
      <c r="AI177" s="433">
        <v>9</v>
      </c>
      <c r="AJ177" s="286">
        <v>8</v>
      </c>
      <c r="AK177" s="286">
        <v>8</v>
      </c>
      <c r="AL177" s="286">
        <f t="shared" si="72"/>
        <v>34</v>
      </c>
      <c r="AM177" s="286">
        <v>33</v>
      </c>
      <c r="AN177" s="286">
        <v>0</v>
      </c>
      <c r="AO177" s="300">
        <f t="shared" si="78"/>
        <v>33</v>
      </c>
      <c r="AP177" s="287">
        <v>7</v>
      </c>
      <c r="AQ177" s="85"/>
      <c r="AR177" s="285" t="s">
        <v>155</v>
      </c>
      <c r="AS177" s="286">
        <v>27</v>
      </c>
      <c r="AT177" s="287">
        <v>0</v>
      </c>
    </row>
  </sheetData>
  <mergeCells count="130">
    <mergeCell ref="AG142:AG143"/>
    <mergeCell ref="AH142:AK142"/>
    <mergeCell ref="AL142:AO142"/>
    <mergeCell ref="AP142:AP143"/>
    <mergeCell ref="AR139:AT139"/>
    <mergeCell ref="A140:O140"/>
    <mergeCell ref="Q140:AE140"/>
    <mergeCell ref="AG140:AP140"/>
    <mergeCell ref="AR140:AT140"/>
    <mergeCell ref="AR142:AR143"/>
    <mergeCell ref="AS142:AT142"/>
    <mergeCell ref="Q142:Q143"/>
    <mergeCell ref="R142:T142"/>
    <mergeCell ref="U142:W142"/>
    <mergeCell ref="X142:Z142"/>
    <mergeCell ref="AA142:AC142"/>
    <mergeCell ref="AD142:AE142"/>
    <mergeCell ref="A142:A143"/>
    <mergeCell ref="B142:D142"/>
    <mergeCell ref="E142:G142"/>
    <mergeCell ref="H142:J142"/>
    <mergeCell ref="K142:M142"/>
    <mergeCell ref="N142:O142"/>
    <mergeCell ref="A139:O139"/>
    <mergeCell ref="Q139:AE139"/>
    <mergeCell ref="AG139:AP139"/>
    <mergeCell ref="A103:A104"/>
    <mergeCell ref="B103:D103"/>
    <mergeCell ref="E103:G103"/>
    <mergeCell ref="H103:J103"/>
    <mergeCell ref="K103:M103"/>
    <mergeCell ref="N103:O103"/>
    <mergeCell ref="AG103:AG104"/>
    <mergeCell ref="AH103:AK103"/>
    <mergeCell ref="AL103:AO103"/>
    <mergeCell ref="AP103:AP104"/>
    <mergeCell ref="AR100:AT100"/>
    <mergeCell ref="A101:O101"/>
    <mergeCell ref="Q101:AE101"/>
    <mergeCell ref="AG101:AP101"/>
    <mergeCell ref="AR101:AT101"/>
    <mergeCell ref="AR103:AR104"/>
    <mergeCell ref="AS103:AT103"/>
    <mergeCell ref="Q103:Q104"/>
    <mergeCell ref="R103:T103"/>
    <mergeCell ref="U103:W103"/>
    <mergeCell ref="X103:Z103"/>
    <mergeCell ref="AA103:AC103"/>
    <mergeCell ref="AD103:AE103"/>
    <mergeCell ref="A100:O100"/>
    <mergeCell ref="Q100:AE100"/>
    <mergeCell ref="AG100:AP100"/>
    <mergeCell ref="AR70:AR71"/>
    <mergeCell ref="AS70:AT70"/>
    <mergeCell ref="Q70:Q71"/>
    <mergeCell ref="R70:T70"/>
    <mergeCell ref="U70:W70"/>
    <mergeCell ref="X70:Z70"/>
    <mergeCell ref="AA70:AC70"/>
    <mergeCell ref="AD70:AE70"/>
    <mergeCell ref="A70:A71"/>
    <mergeCell ref="B70:D70"/>
    <mergeCell ref="E70:G70"/>
    <mergeCell ref="H70:J70"/>
    <mergeCell ref="K70:M70"/>
    <mergeCell ref="N70:O70"/>
    <mergeCell ref="AG70:AG71"/>
    <mergeCell ref="AH70:AK70"/>
    <mergeCell ref="AL70:AO70"/>
    <mergeCell ref="AP70:AP71"/>
    <mergeCell ref="AM34:AO34"/>
    <mergeCell ref="A31:O31"/>
    <mergeCell ref="AR68:AT68"/>
    <mergeCell ref="A69:O69"/>
    <mergeCell ref="Q69:AE69"/>
    <mergeCell ref="AG69:AP69"/>
    <mergeCell ref="AR69:AT69"/>
    <mergeCell ref="A68:O68"/>
    <mergeCell ref="Q68:AE68"/>
    <mergeCell ref="AG68:AP68"/>
    <mergeCell ref="Q31:AE31"/>
    <mergeCell ref="AG31:AP31"/>
    <mergeCell ref="AR2:AT2"/>
    <mergeCell ref="AG5:AG6"/>
    <mergeCell ref="A34:A35"/>
    <mergeCell ref="B34:D34"/>
    <mergeCell ref="E34:G34"/>
    <mergeCell ref="H34:J34"/>
    <mergeCell ref="K34:M34"/>
    <mergeCell ref="N34:O34"/>
    <mergeCell ref="AG34:AG35"/>
    <mergeCell ref="AR31:AT31"/>
    <mergeCell ref="A32:O32"/>
    <mergeCell ref="Q32:AE32"/>
    <mergeCell ref="AG32:AP32"/>
    <mergeCell ref="AR32:AT32"/>
    <mergeCell ref="AP34:AP35"/>
    <mergeCell ref="AR34:AR35"/>
    <mergeCell ref="AS34:AT34"/>
    <mergeCell ref="Q34:Q35"/>
    <mergeCell ref="R34:T34"/>
    <mergeCell ref="U34:W34"/>
    <mergeCell ref="X34:Z34"/>
    <mergeCell ref="AA34:AC34"/>
    <mergeCell ref="AD34:AE34"/>
    <mergeCell ref="AH34:AL34"/>
    <mergeCell ref="AM5:AO5"/>
    <mergeCell ref="AH5:AL5"/>
    <mergeCell ref="A1:O1"/>
    <mergeCell ref="AR1:AT1"/>
    <mergeCell ref="A2:O2"/>
    <mergeCell ref="Q2:AE2"/>
    <mergeCell ref="AG2:AQ2"/>
    <mergeCell ref="A3:O3"/>
    <mergeCell ref="AR3:AT3"/>
    <mergeCell ref="A5:A6"/>
    <mergeCell ref="B5:D5"/>
    <mergeCell ref="E5:G5"/>
    <mergeCell ref="H5:J5"/>
    <mergeCell ref="K5:M5"/>
    <mergeCell ref="N5:O5"/>
    <mergeCell ref="Q5:Q6"/>
    <mergeCell ref="R5:T5"/>
    <mergeCell ref="AP5:AP6"/>
    <mergeCell ref="AR5:AR6"/>
    <mergeCell ref="AS5:AT5"/>
    <mergeCell ref="U5:W5"/>
    <mergeCell ref="X5:Z5"/>
    <mergeCell ref="AA5:AC5"/>
    <mergeCell ref="AD5:AE5"/>
  </mergeCells>
  <printOptions horizontalCentered="1"/>
  <pageMargins left="0.70866141732283472" right="0" top="0.74803149606299213" bottom="0.74803149606299213" header="0.31496062992125984" footer="0.31496062992125984"/>
  <pageSetup scale="85" firstPageNumber="104" orientation="landscape" useFirstPageNumber="1" horizontalDpi="300" r:id="rId1"/>
  <headerFooter>
    <oddFooter>Page &amp;P</oddFooter>
  </headerFooter>
  <rowBreaks count="4" manualBreakCount="4">
    <brk id="30" max="16383" man="1"/>
    <brk id="67" max="16383" man="1"/>
    <brk id="99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N149"/>
  <sheetViews>
    <sheetView showZeros="0" zoomScale="70" zoomScaleNormal="70" workbookViewId="0">
      <selection activeCell="C7" sqref="C7:C29"/>
    </sheetView>
  </sheetViews>
  <sheetFormatPr baseColWidth="10" defaultColWidth="11.44140625" defaultRowHeight="14.4"/>
  <cols>
    <col min="1" max="1" width="27.109375" style="76" customWidth="1"/>
    <col min="2" max="3" width="6.88671875" style="76" customWidth="1"/>
    <col min="4" max="4" width="6" style="76" customWidth="1"/>
    <col min="5" max="5" width="7" style="76" customWidth="1"/>
    <col min="6" max="6" width="5.33203125" style="76" customWidth="1"/>
    <col min="7" max="7" width="6.88671875" style="76" customWidth="1"/>
    <col min="8" max="8" width="5.109375" style="76" customWidth="1"/>
    <col min="9" max="9" width="7.109375" style="76" customWidth="1"/>
    <col min="10" max="10" width="5.6640625" style="76" customWidth="1"/>
    <col min="11" max="11" width="7.109375" style="76" customWidth="1"/>
    <col min="12" max="12" width="5.44140625" style="76" customWidth="1"/>
    <col min="13" max="13" width="7" style="76" customWidth="1"/>
    <col min="14" max="14" width="6.5546875" style="76" customWidth="1"/>
    <col min="15" max="15" width="6.6640625" style="76" customWidth="1"/>
    <col min="16" max="16" width="5.88671875" style="76" customWidth="1"/>
    <col min="17" max="17" width="7.109375" style="76" customWidth="1"/>
    <col min="18" max="18" width="6" style="76" customWidth="1"/>
    <col min="19" max="19" width="6.88671875" style="76" customWidth="1"/>
    <col min="20" max="20" width="5.88671875" style="76" customWidth="1"/>
    <col min="21" max="21" width="7" style="76" customWidth="1"/>
    <col min="22" max="22" width="5.88671875" style="76" customWidth="1"/>
    <col min="23" max="23" width="0.88671875" style="76" customWidth="1"/>
    <col min="24" max="24" width="29.33203125" style="76" customWidth="1"/>
    <col min="25" max="26" width="6.88671875" style="76" customWidth="1"/>
    <col min="27" max="27" width="5.109375" style="76" customWidth="1"/>
    <col min="28" max="28" width="6.6640625" style="76" customWidth="1"/>
    <col min="29" max="29" width="5.33203125" style="76" customWidth="1"/>
    <col min="30" max="30" width="6.88671875" style="76" customWidth="1"/>
    <col min="31" max="31" width="5" style="76" customWidth="1"/>
    <col min="32" max="32" width="7" style="76" customWidth="1"/>
    <col min="33" max="33" width="5" style="76" customWidth="1"/>
    <col min="34" max="34" width="6.6640625" style="76" customWidth="1"/>
    <col min="35" max="35" width="5.5546875" style="76" customWidth="1"/>
    <col min="36" max="36" width="7.109375" style="76" customWidth="1"/>
    <col min="37" max="37" width="6" style="76" customWidth="1"/>
    <col min="38" max="38" width="7" style="76" customWidth="1"/>
    <col min="39" max="39" width="5.88671875" style="76" customWidth="1"/>
    <col min="40" max="40" width="7" style="76" customWidth="1"/>
    <col min="41" max="41" width="5" style="76" customWidth="1"/>
    <col min="42" max="42" width="6.6640625" style="76" customWidth="1"/>
    <col min="43" max="43" width="5.44140625" style="76" customWidth="1"/>
    <col min="44" max="44" width="7.33203125" style="76" customWidth="1"/>
    <col min="45" max="45" width="5.109375" style="76" customWidth="1"/>
    <col min="46" max="46" width="0.6640625" style="76" customWidth="1"/>
    <col min="47" max="47" width="29.109375" style="76" customWidth="1"/>
    <col min="48" max="49" width="7.6640625" style="76" customWidth="1"/>
    <col min="50" max="50" width="7.5546875" style="76" customWidth="1"/>
    <col min="51" max="51" width="7.33203125" style="76" customWidth="1"/>
    <col min="52" max="52" width="8" style="76" customWidth="1"/>
    <col min="53" max="53" width="7.33203125" style="76" customWidth="1"/>
    <col min="54" max="54" width="7" style="76" customWidth="1"/>
    <col min="55" max="55" width="7.6640625" style="76" customWidth="1"/>
    <col min="56" max="56" width="7.5546875" style="76" customWidth="1"/>
    <col min="57" max="57" width="8.33203125" style="76" customWidth="1"/>
    <col min="58" max="58" width="12.6640625" style="76" customWidth="1"/>
    <col min="59" max="59" width="13.44140625" style="76" customWidth="1"/>
    <col min="60" max="60" width="9.6640625" style="76" customWidth="1"/>
    <col min="61" max="61" width="13.5546875" style="76" customWidth="1"/>
    <col min="62" max="62" width="1" style="76" customWidth="1"/>
    <col min="63" max="63" width="46.44140625" style="76" customWidth="1"/>
    <col min="64" max="64" width="37.109375" style="76" customWidth="1"/>
    <col min="65" max="65" width="36.6640625" style="76" customWidth="1"/>
    <col min="66" max="67" width="5.6640625" style="76" customWidth="1"/>
    <col min="68" max="68" width="4.33203125" style="76" customWidth="1"/>
    <col min="69" max="122" width="5.6640625" style="76" customWidth="1"/>
    <col min="123" max="16384" width="11.44140625" style="76"/>
  </cols>
  <sheetData>
    <row r="1" spans="1:66" s="38" customFormat="1" ht="28.5" customHeight="1">
      <c r="A1" s="778" t="s">
        <v>203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778"/>
      <c r="S1" s="778"/>
      <c r="T1" s="778"/>
      <c r="U1" s="778"/>
      <c r="V1" s="778"/>
      <c r="X1" s="692" t="s">
        <v>204</v>
      </c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692"/>
      <c r="AN1" s="692"/>
      <c r="AO1" s="692"/>
      <c r="AP1" s="692"/>
      <c r="AQ1" s="692"/>
      <c r="AR1" s="692"/>
      <c r="AS1" s="692"/>
      <c r="AU1" s="692" t="s">
        <v>205</v>
      </c>
      <c r="AV1" s="692"/>
      <c r="AW1" s="692"/>
      <c r="AX1" s="692"/>
      <c r="AY1" s="692"/>
      <c r="AZ1" s="692"/>
      <c r="BA1" s="692"/>
      <c r="BB1" s="692"/>
      <c r="BC1" s="692"/>
      <c r="BD1" s="692"/>
      <c r="BE1" s="692"/>
      <c r="BF1" s="692"/>
      <c r="BG1" s="692"/>
      <c r="BH1" s="692"/>
      <c r="BI1" s="692"/>
      <c r="BK1" s="834" t="s">
        <v>206</v>
      </c>
      <c r="BL1" s="834"/>
      <c r="BM1" s="834"/>
      <c r="BN1" s="342"/>
    </row>
    <row r="2" spans="1:66" s="36" customFormat="1" ht="13.8">
      <c r="A2" s="717" t="s">
        <v>464</v>
      </c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717"/>
      <c r="P2" s="717"/>
      <c r="Q2" s="717"/>
      <c r="R2" s="717"/>
      <c r="S2" s="717"/>
      <c r="T2" s="717"/>
      <c r="U2" s="717"/>
      <c r="V2" s="717"/>
      <c r="X2" s="717" t="s">
        <v>467</v>
      </c>
      <c r="Y2" s="717"/>
      <c r="Z2" s="717"/>
      <c r="AA2" s="717"/>
      <c r="AB2" s="717"/>
      <c r="AC2" s="717"/>
      <c r="AD2" s="717"/>
      <c r="AE2" s="717"/>
      <c r="AF2" s="717"/>
      <c r="AG2" s="717"/>
      <c r="AH2" s="717"/>
      <c r="AI2" s="717"/>
      <c r="AJ2" s="717"/>
      <c r="AK2" s="717"/>
      <c r="AL2" s="717"/>
      <c r="AM2" s="717"/>
      <c r="AN2" s="717"/>
      <c r="AO2" s="717"/>
      <c r="AP2" s="717"/>
      <c r="AQ2" s="717"/>
      <c r="AR2" s="717"/>
      <c r="AS2" s="717"/>
      <c r="AU2" s="717" t="s">
        <v>469</v>
      </c>
      <c r="AV2" s="717"/>
      <c r="AW2" s="717"/>
      <c r="AX2" s="717"/>
      <c r="AY2" s="717"/>
      <c r="AZ2" s="717"/>
      <c r="BA2" s="717"/>
      <c r="BB2" s="717"/>
      <c r="BC2" s="717"/>
      <c r="BD2" s="717"/>
      <c r="BE2" s="717"/>
      <c r="BF2" s="717"/>
      <c r="BG2" s="717"/>
      <c r="BH2" s="717"/>
      <c r="BI2" s="717"/>
      <c r="BK2" s="805" t="s">
        <v>472</v>
      </c>
      <c r="BL2" s="805"/>
      <c r="BM2" s="805"/>
      <c r="BN2" s="374"/>
    </row>
    <row r="3" spans="1:66" s="36" customFormat="1" ht="13.8">
      <c r="A3" s="703" t="s">
        <v>3</v>
      </c>
      <c r="B3" s="703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X3" s="703" t="s">
        <v>3</v>
      </c>
      <c r="Y3" s="703"/>
      <c r="Z3" s="703"/>
      <c r="AA3" s="703"/>
      <c r="AB3" s="703"/>
      <c r="AC3" s="703"/>
      <c r="AD3" s="703"/>
      <c r="AE3" s="703"/>
      <c r="AF3" s="703"/>
      <c r="AG3" s="703"/>
      <c r="AH3" s="703"/>
      <c r="AI3" s="703"/>
      <c r="AJ3" s="703"/>
      <c r="AK3" s="703"/>
      <c r="AL3" s="703"/>
      <c r="AM3" s="703"/>
      <c r="AN3" s="703"/>
      <c r="AO3" s="703"/>
      <c r="AP3" s="703"/>
      <c r="AQ3" s="703"/>
      <c r="AR3" s="703"/>
      <c r="AS3" s="703"/>
      <c r="AU3" s="703" t="s">
        <v>3</v>
      </c>
      <c r="AV3" s="703"/>
      <c r="AW3" s="703"/>
      <c r="AX3" s="703"/>
      <c r="AY3" s="703"/>
      <c r="AZ3" s="703"/>
      <c r="BA3" s="703"/>
      <c r="BB3" s="703"/>
      <c r="BC3" s="703"/>
      <c r="BD3" s="703"/>
      <c r="BE3" s="703"/>
      <c r="BF3" s="703"/>
      <c r="BG3" s="703"/>
      <c r="BH3" s="703"/>
      <c r="BI3" s="703"/>
      <c r="BK3" s="806" t="s">
        <v>3</v>
      </c>
      <c r="BL3" s="806"/>
      <c r="BM3" s="806"/>
      <c r="BN3" s="398"/>
    </row>
    <row r="4" spans="1:66" s="36" customFormat="1" ht="14.25" customHeight="1" thickBot="1">
      <c r="A4" s="556"/>
      <c r="E4" s="558"/>
      <c r="F4" s="558"/>
      <c r="G4" s="558"/>
      <c r="H4" s="558"/>
      <c r="I4" s="558"/>
      <c r="J4" s="558"/>
      <c r="K4" s="558"/>
      <c r="L4" s="558"/>
      <c r="M4" s="558"/>
      <c r="O4" s="556"/>
      <c r="P4" s="556"/>
      <c r="Q4" s="556"/>
      <c r="R4" s="556"/>
      <c r="S4" s="556"/>
      <c r="T4" s="556"/>
      <c r="U4" s="556"/>
      <c r="V4" s="556"/>
      <c r="X4" s="556"/>
      <c r="Y4" s="556"/>
      <c r="Z4" s="630"/>
      <c r="AA4" s="556"/>
      <c r="AB4" s="558"/>
      <c r="AC4" s="558"/>
      <c r="AD4" s="558"/>
      <c r="AE4" s="558"/>
      <c r="AF4" s="558"/>
      <c r="AG4" s="558"/>
      <c r="AH4" s="558"/>
      <c r="AI4" s="558"/>
      <c r="AJ4" s="558"/>
      <c r="AK4" s="556"/>
      <c r="AL4" s="556"/>
      <c r="AM4" s="556"/>
      <c r="AN4" s="556"/>
      <c r="AO4" s="556"/>
      <c r="AP4" s="556"/>
      <c r="AQ4" s="556"/>
      <c r="AR4" s="556"/>
      <c r="AS4" s="556"/>
      <c r="AU4" s="556"/>
      <c r="AV4" s="556"/>
      <c r="AW4" s="556"/>
      <c r="AX4" s="556"/>
      <c r="AY4" s="556"/>
      <c r="AZ4" s="556"/>
      <c r="BA4" s="556"/>
      <c r="BB4" s="556"/>
      <c r="BC4" s="556"/>
      <c r="BD4" s="556"/>
      <c r="BE4" s="556"/>
      <c r="BF4" s="556"/>
      <c r="BG4" s="556"/>
      <c r="BH4" s="556"/>
      <c r="BI4" s="556"/>
      <c r="BK4" s="557"/>
      <c r="BL4" s="557"/>
      <c r="BM4" s="557"/>
      <c r="BN4" s="398"/>
    </row>
    <row r="5" spans="1:66" s="36" customFormat="1" ht="33.75" customHeight="1">
      <c r="A5" s="829" t="s">
        <v>4</v>
      </c>
      <c r="B5" s="729" t="s">
        <v>176</v>
      </c>
      <c r="C5" s="728"/>
      <c r="D5" s="729"/>
      <c r="E5" s="729" t="s">
        <v>177</v>
      </c>
      <c r="F5" s="729"/>
      <c r="G5" s="729" t="s">
        <v>178</v>
      </c>
      <c r="H5" s="729"/>
      <c r="I5" s="729" t="s">
        <v>179</v>
      </c>
      <c r="J5" s="729"/>
      <c r="K5" s="831" t="s">
        <v>157</v>
      </c>
      <c r="L5" s="831"/>
      <c r="M5" s="729" t="s">
        <v>180</v>
      </c>
      <c r="N5" s="729"/>
      <c r="O5" s="729" t="s">
        <v>181</v>
      </c>
      <c r="P5" s="729"/>
      <c r="Q5" s="729" t="s">
        <v>182</v>
      </c>
      <c r="R5" s="729"/>
      <c r="S5" s="729" t="s">
        <v>328</v>
      </c>
      <c r="T5" s="729"/>
      <c r="U5" s="729" t="s">
        <v>9</v>
      </c>
      <c r="V5" s="832"/>
      <c r="X5" s="759" t="s">
        <v>4</v>
      </c>
      <c r="Y5" s="769" t="s">
        <v>176</v>
      </c>
      <c r="Z5" s="708"/>
      <c r="AA5" s="698"/>
      <c r="AB5" s="769" t="s">
        <v>177</v>
      </c>
      <c r="AC5" s="698"/>
      <c r="AD5" s="769" t="s">
        <v>178</v>
      </c>
      <c r="AE5" s="698"/>
      <c r="AF5" s="769" t="s">
        <v>179</v>
      </c>
      <c r="AG5" s="761"/>
      <c r="AH5" s="768" t="s">
        <v>157</v>
      </c>
      <c r="AI5" s="767"/>
      <c r="AJ5" s="764" t="s">
        <v>180</v>
      </c>
      <c r="AK5" s="698"/>
      <c r="AL5" s="769" t="s">
        <v>181</v>
      </c>
      <c r="AM5" s="698"/>
      <c r="AN5" s="769" t="s">
        <v>182</v>
      </c>
      <c r="AO5" s="698"/>
      <c r="AP5" s="769" t="s">
        <v>328</v>
      </c>
      <c r="AQ5" s="698"/>
      <c r="AR5" s="769" t="s">
        <v>9</v>
      </c>
      <c r="AS5" s="725"/>
      <c r="AU5" s="655" t="s">
        <v>185</v>
      </c>
      <c r="AV5" s="659" t="s">
        <v>160</v>
      </c>
      <c r="AW5" s="660"/>
      <c r="AX5" s="660"/>
      <c r="AY5" s="660"/>
      <c r="AZ5" s="660"/>
      <c r="BA5" s="660"/>
      <c r="BB5" s="660"/>
      <c r="BC5" s="660"/>
      <c r="BD5" s="660"/>
      <c r="BE5" s="825"/>
      <c r="BF5" s="659" t="s">
        <v>11</v>
      </c>
      <c r="BG5" s="660"/>
      <c r="BH5" s="825"/>
      <c r="BI5" s="675" t="s">
        <v>12</v>
      </c>
      <c r="BK5" s="807" t="s">
        <v>4</v>
      </c>
      <c r="BL5" s="828" t="s">
        <v>13</v>
      </c>
      <c r="BM5" s="827"/>
      <c r="BN5" s="398"/>
    </row>
    <row r="6" spans="1:66" s="36" customFormat="1" ht="43.5" customHeight="1">
      <c r="A6" s="830"/>
      <c r="B6" s="306" t="s">
        <v>14</v>
      </c>
      <c r="C6" s="306"/>
      <c r="D6" s="306" t="s">
        <v>15</v>
      </c>
      <c r="E6" s="306" t="s">
        <v>14</v>
      </c>
      <c r="F6" s="306" t="s">
        <v>15</v>
      </c>
      <c r="G6" s="306" t="s">
        <v>14</v>
      </c>
      <c r="H6" s="306" t="s">
        <v>15</v>
      </c>
      <c r="I6" s="306" t="s">
        <v>14</v>
      </c>
      <c r="J6" s="306" t="s">
        <v>15</v>
      </c>
      <c r="K6" s="306" t="s">
        <v>14</v>
      </c>
      <c r="L6" s="306" t="s">
        <v>15</v>
      </c>
      <c r="M6" s="306" t="s">
        <v>14</v>
      </c>
      <c r="N6" s="306" t="s">
        <v>15</v>
      </c>
      <c r="O6" s="306" t="s">
        <v>14</v>
      </c>
      <c r="P6" s="306" t="s">
        <v>15</v>
      </c>
      <c r="Q6" s="306" t="s">
        <v>14</v>
      </c>
      <c r="R6" s="306" t="s">
        <v>15</v>
      </c>
      <c r="S6" s="306" t="s">
        <v>14</v>
      </c>
      <c r="T6" s="306" t="s">
        <v>15</v>
      </c>
      <c r="U6" s="306" t="s">
        <v>14</v>
      </c>
      <c r="V6" s="307" t="s">
        <v>15</v>
      </c>
      <c r="X6" s="760"/>
      <c r="Y6" s="306" t="s">
        <v>14</v>
      </c>
      <c r="Z6" s="306"/>
      <c r="AA6" s="306" t="s">
        <v>15</v>
      </c>
      <c r="AB6" s="306" t="s">
        <v>14</v>
      </c>
      <c r="AC6" s="306" t="s">
        <v>15</v>
      </c>
      <c r="AD6" s="306" t="s">
        <v>14</v>
      </c>
      <c r="AE6" s="306" t="s">
        <v>15</v>
      </c>
      <c r="AF6" s="306" t="s">
        <v>14</v>
      </c>
      <c r="AG6" s="306" t="s">
        <v>15</v>
      </c>
      <c r="AH6" s="306" t="s">
        <v>14</v>
      </c>
      <c r="AI6" s="306" t="s">
        <v>15</v>
      </c>
      <c r="AJ6" s="306" t="s">
        <v>14</v>
      </c>
      <c r="AK6" s="306" t="s">
        <v>15</v>
      </c>
      <c r="AL6" s="306" t="s">
        <v>14</v>
      </c>
      <c r="AM6" s="306" t="s">
        <v>15</v>
      </c>
      <c r="AN6" s="306" t="s">
        <v>14</v>
      </c>
      <c r="AO6" s="306" t="s">
        <v>15</v>
      </c>
      <c r="AP6" s="306" t="s">
        <v>14</v>
      </c>
      <c r="AQ6" s="306" t="s">
        <v>15</v>
      </c>
      <c r="AR6" s="306" t="s">
        <v>14</v>
      </c>
      <c r="AS6" s="307" t="s">
        <v>15</v>
      </c>
      <c r="AU6" s="833"/>
      <c r="AV6" s="43" t="s">
        <v>156</v>
      </c>
      <c r="AW6" s="43" t="s">
        <v>161</v>
      </c>
      <c r="AX6" s="43" t="s">
        <v>162</v>
      </c>
      <c r="AY6" s="43" t="s">
        <v>163</v>
      </c>
      <c r="AZ6" s="43" t="s">
        <v>164</v>
      </c>
      <c r="BA6" s="43" t="s">
        <v>165</v>
      </c>
      <c r="BB6" s="43" t="s">
        <v>166</v>
      </c>
      <c r="BC6" s="43" t="s">
        <v>167</v>
      </c>
      <c r="BD6" s="43" t="s">
        <v>168</v>
      </c>
      <c r="BE6" s="43" t="s">
        <v>9</v>
      </c>
      <c r="BF6" s="43" t="s">
        <v>335</v>
      </c>
      <c r="BG6" s="43" t="s">
        <v>336</v>
      </c>
      <c r="BH6" s="43" t="s">
        <v>9</v>
      </c>
      <c r="BI6" s="682"/>
      <c r="BK6" s="808"/>
      <c r="BL6" s="546" t="s">
        <v>197</v>
      </c>
      <c r="BM6" s="547" t="s">
        <v>198</v>
      </c>
      <c r="BN6" s="398"/>
    </row>
    <row r="7" spans="1:66" s="36" customFormat="1" ht="13.8">
      <c r="A7" s="171" t="s">
        <v>184</v>
      </c>
      <c r="B7" s="528">
        <v>1674</v>
      </c>
      <c r="C7" s="528">
        <v>794</v>
      </c>
      <c r="D7" s="528">
        <v>880</v>
      </c>
      <c r="E7" s="528">
        <v>855</v>
      </c>
      <c r="F7" s="528">
        <v>475</v>
      </c>
      <c r="G7" s="528">
        <v>33</v>
      </c>
      <c r="H7" s="528">
        <v>15</v>
      </c>
      <c r="I7" s="528">
        <v>40</v>
      </c>
      <c r="J7" s="528">
        <v>19</v>
      </c>
      <c r="K7" s="528">
        <v>567</v>
      </c>
      <c r="L7" s="528">
        <v>266</v>
      </c>
      <c r="M7" s="528">
        <v>1651</v>
      </c>
      <c r="N7" s="528">
        <v>872</v>
      </c>
      <c r="O7" s="528">
        <v>19</v>
      </c>
      <c r="P7" s="528">
        <v>11</v>
      </c>
      <c r="Q7" s="528">
        <v>392</v>
      </c>
      <c r="R7" s="528">
        <v>145</v>
      </c>
      <c r="S7" s="528">
        <v>16</v>
      </c>
      <c r="T7" s="528">
        <v>9</v>
      </c>
      <c r="U7" s="528">
        <v>5247</v>
      </c>
      <c r="V7" s="529">
        <v>2692</v>
      </c>
      <c r="X7" s="472" t="s">
        <v>184</v>
      </c>
      <c r="Y7" s="528">
        <v>22</v>
      </c>
      <c r="Z7" s="528">
        <v>9</v>
      </c>
      <c r="AA7" s="528">
        <v>13</v>
      </c>
      <c r="AB7" s="528">
        <v>12</v>
      </c>
      <c r="AC7" s="528">
        <v>5</v>
      </c>
      <c r="AD7" s="528">
        <v>0</v>
      </c>
      <c r="AE7" s="528">
        <v>0</v>
      </c>
      <c r="AF7" s="528">
        <v>0</v>
      </c>
      <c r="AG7" s="528">
        <v>0</v>
      </c>
      <c r="AH7" s="528">
        <v>13</v>
      </c>
      <c r="AI7" s="528">
        <v>2</v>
      </c>
      <c r="AJ7" s="528">
        <v>162</v>
      </c>
      <c r="AK7" s="528">
        <v>92</v>
      </c>
      <c r="AL7" s="528">
        <v>0</v>
      </c>
      <c r="AM7" s="528">
        <v>0</v>
      </c>
      <c r="AN7" s="528">
        <v>88</v>
      </c>
      <c r="AO7" s="528">
        <v>40</v>
      </c>
      <c r="AP7" s="528">
        <v>0</v>
      </c>
      <c r="AQ7" s="528">
        <v>0</v>
      </c>
      <c r="AR7" s="528">
        <v>297</v>
      </c>
      <c r="AS7" s="529">
        <v>152</v>
      </c>
      <c r="AU7" s="472" t="s">
        <v>184</v>
      </c>
      <c r="AV7" s="337">
        <f t="shared" ref="AV7:BI7" si="0">SUM(AV35:AV38)</f>
        <v>34</v>
      </c>
      <c r="AW7" s="337">
        <f t="shared" si="0"/>
        <v>20</v>
      </c>
      <c r="AX7" s="337">
        <f t="shared" si="0"/>
        <v>1</v>
      </c>
      <c r="AY7" s="337">
        <f t="shared" si="0"/>
        <v>2</v>
      </c>
      <c r="AZ7" s="337">
        <f t="shared" si="0"/>
        <v>14</v>
      </c>
      <c r="BA7" s="337">
        <f t="shared" si="0"/>
        <v>31</v>
      </c>
      <c r="BB7" s="337">
        <f t="shared" si="0"/>
        <v>2</v>
      </c>
      <c r="BC7" s="337">
        <f t="shared" si="0"/>
        <v>16</v>
      </c>
      <c r="BD7" s="337">
        <f t="shared" si="0"/>
        <v>1</v>
      </c>
      <c r="BE7" s="337">
        <f t="shared" si="0"/>
        <v>121</v>
      </c>
      <c r="BF7" s="337">
        <f t="shared" si="0"/>
        <v>158</v>
      </c>
      <c r="BG7" s="337">
        <f t="shared" si="0"/>
        <v>17</v>
      </c>
      <c r="BH7" s="337">
        <f t="shared" si="0"/>
        <v>175</v>
      </c>
      <c r="BI7" s="339">
        <f t="shared" si="0"/>
        <v>22</v>
      </c>
      <c r="BK7" s="525" t="s">
        <v>17</v>
      </c>
      <c r="BL7" s="337">
        <f>SUM(BL35:BL38)</f>
        <v>141</v>
      </c>
      <c r="BM7" s="339">
        <f>SUM(BM35:BM38)</f>
        <v>43</v>
      </c>
      <c r="BN7" s="398"/>
    </row>
    <row r="8" spans="1:66" s="36" customFormat="1" ht="13.8">
      <c r="A8" s="171" t="s">
        <v>18</v>
      </c>
      <c r="B8" s="528">
        <v>1002</v>
      </c>
      <c r="C8" s="528">
        <v>461</v>
      </c>
      <c r="D8" s="528">
        <v>541</v>
      </c>
      <c r="E8" s="528">
        <v>398</v>
      </c>
      <c r="F8" s="528">
        <v>233</v>
      </c>
      <c r="G8" s="528">
        <v>0</v>
      </c>
      <c r="H8" s="528">
        <v>0</v>
      </c>
      <c r="I8" s="528">
        <v>166</v>
      </c>
      <c r="J8" s="528">
        <v>89</v>
      </c>
      <c r="K8" s="528">
        <v>341</v>
      </c>
      <c r="L8" s="528">
        <v>170</v>
      </c>
      <c r="M8" s="528">
        <v>1217</v>
      </c>
      <c r="N8" s="528">
        <v>662</v>
      </c>
      <c r="O8" s="528">
        <v>3</v>
      </c>
      <c r="P8" s="528">
        <v>0</v>
      </c>
      <c r="Q8" s="528">
        <v>222</v>
      </c>
      <c r="R8" s="528">
        <v>96</v>
      </c>
      <c r="S8" s="528">
        <v>42</v>
      </c>
      <c r="T8" s="528">
        <v>22</v>
      </c>
      <c r="U8" s="528">
        <v>3391</v>
      </c>
      <c r="V8" s="529">
        <v>1813</v>
      </c>
      <c r="X8" s="472" t="s">
        <v>18</v>
      </c>
      <c r="Y8" s="528">
        <v>26</v>
      </c>
      <c r="Z8" s="528">
        <v>12</v>
      </c>
      <c r="AA8" s="528">
        <v>14</v>
      </c>
      <c r="AB8" s="528">
        <v>1</v>
      </c>
      <c r="AC8" s="528">
        <v>1</v>
      </c>
      <c r="AD8" s="528">
        <v>0</v>
      </c>
      <c r="AE8" s="528">
        <v>0</v>
      </c>
      <c r="AF8" s="528">
        <v>0</v>
      </c>
      <c r="AG8" s="528">
        <v>0</v>
      </c>
      <c r="AH8" s="528">
        <v>5</v>
      </c>
      <c r="AI8" s="528">
        <v>1</v>
      </c>
      <c r="AJ8" s="528">
        <v>256</v>
      </c>
      <c r="AK8" s="528">
        <v>127</v>
      </c>
      <c r="AL8" s="528">
        <v>1</v>
      </c>
      <c r="AM8" s="528">
        <v>0</v>
      </c>
      <c r="AN8" s="528">
        <v>56</v>
      </c>
      <c r="AO8" s="528">
        <v>26</v>
      </c>
      <c r="AP8" s="528">
        <v>8</v>
      </c>
      <c r="AQ8" s="528">
        <v>5</v>
      </c>
      <c r="AR8" s="528">
        <v>353</v>
      </c>
      <c r="AS8" s="529">
        <v>174</v>
      </c>
      <c r="AU8" s="472" t="s">
        <v>18</v>
      </c>
      <c r="AV8" s="337">
        <f>SUM(AV40:AV43)</f>
        <v>25</v>
      </c>
      <c r="AW8" s="337">
        <f t="shared" ref="AW8:BH8" si="1">SUM(AW40:AW43)</f>
        <v>11</v>
      </c>
      <c r="AX8" s="337">
        <f t="shared" si="1"/>
        <v>0</v>
      </c>
      <c r="AY8" s="337">
        <f t="shared" si="1"/>
        <v>6</v>
      </c>
      <c r="AZ8" s="337">
        <f t="shared" si="1"/>
        <v>8</v>
      </c>
      <c r="BA8" s="337">
        <f t="shared" si="1"/>
        <v>23</v>
      </c>
      <c r="BB8" s="337">
        <f t="shared" si="1"/>
        <v>1</v>
      </c>
      <c r="BC8" s="337">
        <f t="shared" si="1"/>
        <v>9</v>
      </c>
      <c r="BD8" s="337">
        <f t="shared" si="1"/>
        <v>1</v>
      </c>
      <c r="BE8" s="337">
        <f t="shared" si="1"/>
        <v>84</v>
      </c>
      <c r="BF8" s="337">
        <f t="shared" si="1"/>
        <v>86</v>
      </c>
      <c r="BG8" s="337">
        <f t="shared" si="1"/>
        <v>21</v>
      </c>
      <c r="BH8" s="337">
        <f t="shared" si="1"/>
        <v>107</v>
      </c>
      <c r="BI8" s="339">
        <f>SUM(BI40:BI43)</f>
        <v>17</v>
      </c>
      <c r="BK8" s="525" t="s">
        <v>18</v>
      </c>
      <c r="BL8" s="337">
        <f>SUM(BL40:BL43)</f>
        <v>127</v>
      </c>
      <c r="BM8" s="339">
        <f>SUM(BM40:BM43)</f>
        <v>42</v>
      </c>
      <c r="BN8" s="398"/>
    </row>
    <row r="9" spans="1:66" s="36" customFormat="1" ht="13.8">
      <c r="A9" s="171" t="s">
        <v>19</v>
      </c>
      <c r="B9" s="528">
        <v>16836</v>
      </c>
      <c r="C9" s="528">
        <v>7532</v>
      </c>
      <c r="D9" s="528">
        <v>9304</v>
      </c>
      <c r="E9" s="528">
        <v>7073</v>
      </c>
      <c r="F9" s="528">
        <v>4223</v>
      </c>
      <c r="G9" s="528">
        <v>225</v>
      </c>
      <c r="H9" s="528">
        <v>91</v>
      </c>
      <c r="I9" s="528">
        <v>1009</v>
      </c>
      <c r="J9" s="528">
        <v>508</v>
      </c>
      <c r="K9" s="528">
        <v>5904</v>
      </c>
      <c r="L9" s="528">
        <v>2915</v>
      </c>
      <c r="M9" s="528">
        <v>11481</v>
      </c>
      <c r="N9" s="528">
        <v>6493</v>
      </c>
      <c r="O9" s="528">
        <v>1001</v>
      </c>
      <c r="P9" s="528">
        <v>394</v>
      </c>
      <c r="Q9" s="528">
        <v>2810</v>
      </c>
      <c r="R9" s="528">
        <v>1215</v>
      </c>
      <c r="S9" s="528">
        <v>1433</v>
      </c>
      <c r="T9" s="528">
        <v>615</v>
      </c>
      <c r="U9" s="528">
        <v>47772</v>
      </c>
      <c r="V9" s="529">
        <v>25758</v>
      </c>
      <c r="X9" s="472" t="s">
        <v>19</v>
      </c>
      <c r="Y9" s="528">
        <v>362</v>
      </c>
      <c r="Z9" s="528">
        <v>171</v>
      </c>
      <c r="AA9" s="528">
        <v>191</v>
      </c>
      <c r="AB9" s="528">
        <v>82</v>
      </c>
      <c r="AC9" s="528">
        <v>38</v>
      </c>
      <c r="AD9" s="528">
        <v>3</v>
      </c>
      <c r="AE9" s="528">
        <v>0</v>
      </c>
      <c r="AF9" s="528">
        <v>9</v>
      </c>
      <c r="AG9" s="528">
        <v>4</v>
      </c>
      <c r="AH9" s="528">
        <v>73</v>
      </c>
      <c r="AI9" s="528">
        <v>29</v>
      </c>
      <c r="AJ9" s="528">
        <v>1146</v>
      </c>
      <c r="AK9" s="528">
        <v>613</v>
      </c>
      <c r="AL9" s="528">
        <v>178</v>
      </c>
      <c r="AM9" s="528">
        <v>63</v>
      </c>
      <c r="AN9" s="528">
        <v>429</v>
      </c>
      <c r="AO9" s="528">
        <v>175</v>
      </c>
      <c r="AP9" s="528">
        <v>135</v>
      </c>
      <c r="AQ9" s="528">
        <v>46</v>
      </c>
      <c r="AR9" s="528">
        <v>2417</v>
      </c>
      <c r="AS9" s="529">
        <v>1159</v>
      </c>
      <c r="AU9" s="472" t="s">
        <v>19</v>
      </c>
      <c r="AV9" s="337">
        <f>SUM(AV45:AV52)</f>
        <v>407</v>
      </c>
      <c r="AW9" s="337">
        <f t="shared" ref="AW9:BH9" si="2">SUM(AW45:AW52)</f>
        <v>213</v>
      </c>
      <c r="AX9" s="337">
        <f t="shared" si="2"/>
        <v>8</v>
      </c>
      <c r="AY9" s="337">
        <f t="shared" si="2"/>
        <v>37</v>
      </c>
      <c r="AZ9" s="337">
        <f t="shared" si="2"/>
        <v>156</v>
      </c>
      <c r="BA9" s="337">
        <f t="shared" si="2"/>
        <v>301</v>
      </c>
      <c r="BB9" s="337">
        <f t="shared" si="2"/>
        <v>54</v>
      </c>
      <c r="BC9" s="337">
        <f t="shared" si="2"/>
        <v>121</v>
      </c>
      <c r="BD9" s="337">
        <f t="shared" si="2"/>
        <v>48</v>
      </c>
      <c r="BE9" s="337">
        <f t="shared" si="2"/>
        <v>1345</v>
      </c>
      <c r="BF9" s="337">
        <f t="shared" si="2"/>
        <v>1416</v>
      </c>
      <c r="BG9" s="337">
        <f t="shared" si="2"/>
        <v>137</v>
      </c>
      <c r="BH9" s="337">
        <f t="shared" si="2"/>
        <v>1553</v>
      </c>
      <c r="BI9" s="339">
        <f>SUM(BI45:BI52)</f>
        <v>318</v>
      </c>
      <c r="BK9" s="525" t="s">
        <v>19</v>
      </c>
      <c r="BL9" s="337">
        <f>SUM(BL45:BL52)</f>
        <v>2353</v>
      </c>
      <c r="BM9" s="339">
        <f>SUM(BM45:BM52)</f>
        <v>605</v>
      </c>
      <c r="BN9" s="398"/>
    </row>
    <row r="10" spans="1:66" s="36" customFormat="1" ht="13.8">
      <c r="A10" s="171" t="s">
        <v>20</v>
      </c>
      <c r="B10" s="528">
        <v>1853</v>
      </c>
      <c r="C10" s="528">
        <v>1018</v>
      </c>
      <c r="D10" s="528">
        <v>835</v>
      </c>
      <c r="E10" s="528">
        <v>1071</v>
      </c>
      <c r="F10" s="528">
        <v>543</v>
      </c>
      <c r="G10" s="528">
        <v>0</v>
      </c>
      <c r="H10" s="528">
        <v>0</v>
      </c>
      <c r="I10" s="528">
        <v>123</v>
      </c>
      <c r="J10" s="528">
        <v>47</v>
      </c>
      <c r="K10" s="528">
        <v>377</v>
      </c>
      <c r="L10" s="528">
        <v>160</v>
      </c>
      <c r="M10" s="528">
        <v>1046</v>
      </c>
      <c r="N10" s="528">
        <v>489</v>
      </c>
      <c r="O10" s="528">
        <v>0</v>
      </c>
      <c r="P10" s="528">
        <v>0</v>
      </c>
      <c r="Q10" s="528">
        <v>71</v>
      </c>
      <c r="R10" s="528">
        <v>23</v>
      </c>
      <c r="S10" s="528">
        <v>149</v>
      </c>
      <c r="T10" s="528">
        <v>42</v>
      </c>
      <c r="U10" s="528">
        <v>4690</v>
      </c>
      <c r="V10" s="529">
        <v>2139</v>
      </c>
      <c r="X10" s="472" t="s">
        <v>20</v>
      </c>
      <c r="Y10" s="528">
        <v>43</v>
      </c>
      <c r="Z10" s="528">
        <v>24</v>
      </c>
      <c r="AA10" s="528">
        <v>19</v>
      </c>
      <c r="AB10" s="528">
        <v>8</v>
      </c>
      <c r="AC10" s="528">
        <v>3</v>
      </c>
      <c r="AD10" s="528">
        <v>0</v>
      </c>
      <c r="AE10" s="528">
        <v>0</v>
      </c>
      <c r="AF10" s="528">
        <v>4</v>
      </c>
      <c r="AG10" s="528">
        <v>2</v>
      </c>
      <c r="AH10" s="528">
        <v>9</v>
      </c>
      <c r="AI10" s="528">
        <v>5</v>
      </c>
      <c r="AJ10" s="528">
        <v>135</v>
      </c>
      <c r="AK10" s="528">
        <v>56</v>
      </c>
      <c r="AL10" s="528">
        <v>0</v>
      </c>
      <c r="AM10" s="528">
        <v>0</v>
      </c>
      <c r="AN10" s="528">
        <v>5</v>
      </c>
      <c r="AO10" s="528">
        <v>0</v>
      </c>
      <c r="AP10" s="528">
        <v>27</v>
      </c>
      <c r="AQ10" s="528">
        <v>7</v>
      </c>
      <c r="AR10" s="528">
        <v>231</v>
      </c>
      <c r="AS10" s="529">
        <v>92</v>
      </c>
      <c r="AU10" s="472" t="s">
        <v>20</v>
      </c>
      <c r="AV10" s="337">
        <f>SUM(AV54:AV58)</f>
        <v>37</v>
      </c>
      <c r="AW10" s="337">
        <f t="shared" ref="AW10:BH10" si="3">SUM(AW54:AW58)</f>
        <v>22</v>
      </c>
      <c r="AX10" s="337">
        <f t="shared" si="3"/>
        <v>0</v>
      </c>
      <c r="AY10" s="337">
        <f t="shared" si="3"/>
        <v>4</v>
      </c>
      <c r="AZ10" s="337">
        <f t="shared" si="3"/>
        <v>11</v>
      </c>
      <c r="BA10" s="337">
        <f t="shared" si="3"/>
        <v>20</v>
      </c>
      <c r="BB10" s="337">
        <f t="shared" si="3"/>
        <v>0</v>
      </c>
      <c r="BC10" s="337">
        <f t="shared" si="3"/>
        <v>3</v>
      </c>
      <c r="BD10" s="337">
        <f t="shared" si="3"/>
        <v>4</v>
      </c>
      <c r="BE10" s="337">
        <f t="shared" si="3"/>
        <v>101</v>
      </c>
      <c r="BF10" s="337">
        <f t="shared" si="3"/>
        <v>86</v>
      </c>
      <c r="BG10" s="337">
        <f t="shared" si="3"/>
        <v>16</v>
      </c>
      <c r="BH10" s="337">
        <f t="shared" si="3"/>
        <v>102</v>
      </c>
      <c r="BI10" s="339">
        <f>SUM(BI54:BI58)</f>
        <v>19</v>
      </c>
      <c r="BK10" s="525" t="s">
        <v>20</v>
      </c>
      <c r="BL10" s="337">
        <f>SUM(BL54:BL58)</f>
        <v>134</v>
      </c>
      <c r="BM10" s="339">
        <f>SUM(BM54:BM58)</f>
        <v>28</v>
      </c>
      <c r="BN10" s="398"/>
    </row>
    <row r="11" spans="1:66" s="36" customFormat="1" ht="13.8">
      <c r="A11" s="171" t="s">
        <v>21</v>
      </c>
      <c r="B11" s="528">
        <v>101</v>
      </c>
      <c r="C11" s="528">
        <v>52</v>
      </c>
      <c r="D11" s="528">
        <v>49</v>
      </c>
      <c r="E11" s="528">
        <v>101</v>
      </c>
      <c r="F11" s="528">
        <v>56</v>
      </c>
      <c r="G11" s="528">
        <v>0</v>
      </c>
      <c r="H11" s="528">
        <v>0</v>
      </c>
      <c r="I11" s="528">
        <v>0</v>
      </c>
      <c r="J11" s="528">
        <v>0</v>
      </c>
      <c r="K11" s="528">
        <v>0</v>
      </c>
      <c r="L11" s="528">
        <v>0</v>
      </c>
      <c r="M11" s="528">
        <v>0</v>
      </c>
      <c r="N11" s="528">
        <v>0</v>
      </c>
      <c r="O11" s="528">
        <v>0</v>
      </c>
      <c r="P11" s="528">
        <v>0</v>
      </c>
      <c r="Q11" s="528">
        <v>0</v>
      </c>
      <c r="R11" s="528">
        <v>0</v>
      </c>
      <c r="S11" s="528">
        <v>0</v>
      </c>
      <c r="T11" s="528">
        <v>0</v>
      </c>
      <c r="U11" s="528">
        <v>202</v>
      </c>
      <c r="V11" s="529">
        <v>105</v>
      </c>
      <c r="X11" s="472" t="s">
        <v>21</v>
      </c>
      <c r="Y11" s="528">
        <v>0</v>
      </c>
      <c r="Z11" s="528">
        <v>0</v>
      </c>
      <c r="AA11" s="528">
        <v>0</v>
      </c>
      <c r="AB11" s="528">
        <v>0</v>
      </c>
      <c r="AC11" s="528">
        <v>0</v>
      </c>
      <c r="AD11" s="528">
        <v>0</v>
      </c>
      <c r="AE11" s="528">
        <v>0</v>
      </c>
      <c r="AF11" s="528">
        <v>0</v>
      </c>
      <c r="AG11" s="528">
        <v>0</v>
      </c>
      <c r="AH11" s="528">
        <v>0</v>
      </c>
      <c r="AI11" s="528">
        <v>0</v>
      </c>
      <c r="AJ11" s="528">
        <v>0</v>
      </c>
      <c r="AK11" s="528">
        <v>0</v>
      </c>
      <c r="AL11" s="528">
        <v>0</v>
      </c>
      <c r="AM11" s="528">
        <v>0</v>
      </c>
      <c r="AN11" s="528">
        <v>0</v>
      </c>
      <c r="AO11" s="528">
        <v>0</v>
      </c>
      <c r="AP11" s="528">
        <v>0</v>
      </c>
      <c r="AQ11" s="528">
        <v>0</v>
      </c>
      <c r="AR11" s="528">
        <v>0</v>
      </c>
      <c r="AS11" s="529">
        <v>0</v>
      </c>
      <c r="AU11" s="472" t="s">
        <v>21</v>
      </c>
      <c r="AV11" s="337">
        <f t="shared" ref="AV11:BI11" si="4">SUM(AV60:AV60)</f>
        <v>1</v>
      </c>
      <c r="AW11" s="337">
        <f t="shared" si="4"/>
        <v>1</v>
      </c>
      <c r="AX11" s="337">
        <f t="shared" si="4"/>
        <v>0</v>
      </c>
      <c r="AY11" s="337">
        <f t="shared" si="4"/>
        <v>0</v>
      </c>
      <c r="AZ11" s="337">
        <f t="shared" si="4"/>
        <v>0</v>
      </c>
      <c r="BA11" s="337">
        <f t="shared" si="4"/>
        <v>0</v>
      </c>
      <c r="BB11" s="337">
        <f t="shared" si="4"/>
        <v>0</v>
      </c>
      <c r="BC11" s="337">
        <f t="shared" si="4"/>
        <v>0</v>
      </c>
      <c r="BD11" s="337">
        <f t="shared" si="4"/>
        <v>0</v>
      </c>
      <c r="BE11" s="337">
        <f t="shared" si="4"/>
        <v>2</v>
      </c>
      <c r="BF11" s="337">
        <f t="shared" si="4"/>
        <v>3</v>
      </c>
      <c r="BG11" s="337">
        <f t="shared" si="4"/>
        <v>0</v>
      </c>
      <c r="BH11" s="337">
        <f t="shared" si="4"/>
        <v>3</v>
      </c>
      <c r="BI11" s="339">
        <f t="shared" si="4"/>
        <v>3</v>
      </c>
      <c r="BK11" s="525" t="s">
        <v>21</v>
      </c>
      <c r="BL11" s="337">
        <f>SUM(BL60:BL60)</f>
        <v>17</v>
      </c>
      <c r="BM11" s="339">
        <f>SUM(BM60:BM60)</f>
        <v>0</v>
      </c>
      <c r="BN11" s="398"/>
    </row>
    <row r="12" spans="1:66" s="36" customFormat="1" ht="13.8">
      <c r="A12" s="171" t="s">
        <v>22</v>
      </c>
      <c r="B12" s="528">
        <v>573</v>
      </c>
      <c r="C12" s="528">
        <v>280</v>
      </c>
      <c r="D12" s="528">
        <v>293</v>
      </c>
      <c r="E12" s="528">
        <v>318</v>
      </c>
      <c r="F12" s="528">
        <v>156</v>
      </c>
      <c r="G12" s="528">
        <v>0</v>
      </c>
      <c r="H12" s="528">
        <v>0</v>
      </c>
      <c r="I12" s="528">
        <v>0</v>
      </c>
      <c r="J12" s="528">
        <v>0</v>
      </c>
      <c r="K12" s="528">
        <v>160</v>
      </c>
      <c r="L12" s="528">
        <v>60</v>
      </c>
      <c r="M12" s="528">
        <v>318</v>
      </c>
      <c r="N12" s="528">
        <v>175</v>
      </c>
      <c r="O12" s="528">
        <v>0</v>
      </c>
      <c r="P12" s="528">
        <v>0</v>
      </c>
      <c r="Q12" s="528">
        <v>0</v>
      </c>
      <c r="R12" s="528">
        <v>0</v>
      </c>
      <c r="S12" s="528">
        <v>112</v>
      </c>
      <c r="T12" s="528">
        <v>47</v>
      </c>
      <c r="U12" s="528">
        <v>1481</v>
      </c>
      <c r="V12" s="529">
        <v>731</v>
      </c>
      <c r="X12" s="472" t="s">
        <v>22</v>
      </c>
      <c r="Y12" s="528">
        <v>7</v>
      </c>
      <c r="Z12" s="528">
        <v>3</v>
      </c>
      <c r="AA12" s="528">
        <v>4</v>
      </c>
      <c r="AB12" s="528">
        <v>0</v>
      </c>
      <c r="AC12" s="528">
        <v>0</v>
      </c>
      <c r="AD12" s="528">
        <v>0</v>
      </c>
      <c r="AE12" s="528">
        <v>0</v>
      </c>
      <c r="AF12" s="528">
        <v>0</v>
      </c>
      <c r="AG12" s="528">
        <v>0</v>
      </c>
      <c r="AH12" s="528">
        <v>0</v>
      </c>
      <c r="AI12" s="528">
        <v>0</v>
      </c>
      <c r="AJ12" s="528">
        <v>21</v>
      </c>
      <c r="AK12" s="528">
        <v>11</v>
      </c>
      <c r="AL12" s="528">
        <v>0</v>
      </c>
      <c r="AM12" s="528">
        <v>0</v>
      </c>
      <c r="AN12" s="528">
        <v>0</v>
      </c>
      <c r="AO12" s="528">
        <v>0</v>
      </c>
      <c r="AP12" s="528">
        <v>5</v>
      </c>
      <c r="AQ12" s="528">
        <v>2</v>
      </c>
      <c r="AR12" s="528">
        <v>33</v>
      </c>
      <c r="AS12" s="529">
        <v>17</v>
      </c>
      <c r="AU12" s="472" t="s">
        <v>22</v>
      </c>
      <c r="AV12" s="337">
        <f>SUM(AV66:AV68)</f>
        <v>9</v>
      </c>
      <c r="AW12" s="337">
        <f t="shared" ref="AW12:BH12" si="5">SUM(AW66:AW68)</f>
        <v>6</v>
      </c>
      <c r="AX12" s="337">
        <f t="shared" si="5"/>
        <v>0</v>
      </c>
      <c r="AY12" s="337">
        <f t="shared" si="5"/>
        <v>0</v>
      </c>
      <c r="AZ12" s="337">
        <f t="shared" si="5"/>
        <v>6</v>
      </c>
      <c r="BA12" s="337">
        <f t="shared" si="5"/>
        <v>5</v>
      </c>
      <c r="BB12" s="337">
        <f t="shared" si="5"/>
        <v>0</v>
      </c>
      <c r="BC12" s="337">
        <f t="shared" si="5"/>
        <v>0</v>
      </c>
      <c r="BD12" s="337">
        <f t="shared" si="5"/>
        <v>3</v>
      </c>
      <c r="BE12" s="337">
        <f t="shared" si="5"/>
        <v>29</v>
      </c>
      <c r="BF12" s="337">
        <f t="shared" si="5"/>
        <v>25</v>
      </c>
      <c r="BG12" s="337">
        <f t="shared" si="5"/>
        <v>3</v>
      </c>
      <c r="BH12" s="337">
        <f t="shared" si="5"/>
        <v>28</v>
      </c>
      <c r="BI12" s="339">
        <f>SUM(BI66:BI68)</f>
        <v>6</v>
      </c>
      <c r="BK12" s="525" t="s">
        <v>22</v>
      </c>
      <c r="BL12" s="337">
        <f>SUM(BL66:BL68)</f>
        <v>64</v>
      </c>
      <c r="BM12" s="339">
        <f>SUM(BM66:BM68)</f>
        <v>28</v>
      </c>
      <c r="BN12" s="398"/>
    </row>
    <row r="13" spans="1:66" s="36" customFormat="1" ht="13.8">
      <c r="A13" s="171" t="s">
        <v>23</v>
      </c>
      <c r="B13" s="528">
        <v>1546</v>
      </c>
      <c r="C13" s="528">
        <v>671</v>
      </c>
      <c r="D13" s="528">
        <v>875</v>
      </c>
      <c r="E13" s="528">
        <v>725</v>
      </c>
      <c r="F13" s="528">
        <v>442</v>
      </c>
      <c r="G13" s="528">
        <v>0</v>
      </c>
      <c r="H13" s="528">
        <v>0</v>
      </c>
      <c r="I13" s="528">
        <v>273</v>
      </c>
      <c r="J13" s="528">
        <v>112</v>
      </c>
      <c r="K13" s="528">
        <v>184</v>
      </c>
      <c r="L13" s="528">
        <v>98</v>
      </c>
      <c r="M13" s="528">
        <v>813</v>
      </c>
      <c r="N13" s="528">
        <v>470</v>
      </c>
      <c r="O13" s="528">
        <v>0</v>
      </c>
      <c r="P13" s="528">
        <v>0</v>
      </c>
      <c r="Q13" s="528">
        <v>120</v>
      </c>
      <c r="R13" s="528">
        <v>36</v>
      </c>
      <c r="S13" s="528">
        <v>155</v>
      </c>
      <c r="T13" s="528">
        <v>75</v>
      </c>
      <c r="U13" s="528">
        <v>3816</v>
      </c>
      <c r="V13" s="529">
        <v>2108</v>
      </c>
      <c r="X13" s="472" t="s">
        <v>23</v>
      </c>
      <c r="Y13" s="528">
        <v>43</v>
      </c>
      <c r="Z13" s="528">
        <v>14</v>
      </c>
      <c r="AA13" s="528">
        <v>29</v>
      </c>
      <c r="AB13" s="528">
        <v>14</v>
      </c>
      <c r="AC13" s="528">
        <v>9</v>
      </c>
      <c r="AD13" s="528">
        <v>0</v>
      </c>
      <c r="AE13" s="528">
        <v>0</v>
      </c>
      <c r="AF13" s="528">
        <v>0</v>
      </c>
      <c r="AG13" s="528">
        <v>0</v>
      </c>
      <c r="AH13" s="528">
        <v>0</v>
      </c>
      <c r="AI13" s="528">
        <v>0</v>
      </c>
      <c r="AJ13" s="528">
        <v>34</v>
      </c>
      <c r="AK13" s="528">
        <v>22</v>
      </c>
      <c r="AL13" s="528">
        <v>0</v>
      </c>
      <c r="AM13" s="528">
        <v>0</v>
      </c>
      <c r="AN13" s="528">
        <v>4</v>
      </c>
      <c r="AO13" s="528">
        <v>3</v>
      </c>
      <c r="AP13" s="528">
        <v>36</v>
      </c>
      <c r="AQ13" s="528">
        <v>12</v>
      </c>
      <c r="AR13" s="528">
        <v>131</v>
      </c>
      <c r="AS13" s="529">
        <v>75</v>
      </c>
      <c r="AU13" s="472" t="s">
        <v>23</v>
      </c>
      <c r="AV13" s="337">
        <f>SUM(AV70:AV74)</f>
        <v>33</v>
      </c>
      <c r="AW13" s="337">
        <f t="shared" ref="AW13:BH13" si="6">SUM(AW70:AW74)</f>
        <v>18</v>
      </c>
      <c r="AX13" s="337">
        <f t="shared" si="6"/>
        <v>0</v>
      </c>
      <c r="AY13" s="337">
        <f t="shared" si="6"/>
        <v>6</v>
      </c>
      <c r="AZ13" s="337">
        <f t="shared" si="6"/>
        <v>6</v>
      </c>
      <c r="BA13" s="337">
        <f t="shared" si="6"/>
        <v>21</v>
      </c>
      <c r="BB13" s="337">
        <f t="shared" si="6"/>
        <v>0</v>
      </c>
      <c r="BC13" s="337">
        <f t="shared" si="6"/>
        <v>6</v>
      </c>
      <c r="BD13" s="337">
        <f t="shared" si="6"/>
        <v>4</v>
      </c>
      <c r="BE13" s="337">
        <f t="shared" si="6"/>
        <v>94</v>
      </c>
      <c r="BF13" s="337">
        <f t="shared" si="6"/>
        <v>79</v>
      </c>
      <c r="BG13" s="337">
        <f t="shared" si="6"/>
        <v>17</v>
      </c>
      <c r="BH13" s="337">
        <f t="shared" si="6"/>
        <v>96</v>
      </c>
      <c r="BI13" s="339">
        <f>SUM(BI70:BI74)</f>
        <v>22</v>
      </c>
      <c r="BK13" s="525" t="s">
        <v>23</v>
      </c>
      <c r="BL13" s="337">
        <f>SUM(BL70:BL74)</f>
        <v>154</v>
      </c>
      <c r="BM13" s="339">
        <f>SUM(BM70:BM74)</f>
        <v>51</v>
      </c>
      <c r="BN13" s="398"/>
    </row>
    <row r="14" spans="1:66" s="36" customFormat="1" ht="13.8">
      <c r="A14" s="171" t="s">
        <v>24</v>
      </c>
      <c r="B14" s="528">
        <v>441</v>
      </c>
      <c r="C14" s="528">
        <v>236</v>
      </c>
      <c r="D14" s="528">
        <v>205</v>
      </c>
      <c r="E14" s="528">
        <v>289</v>
      </c>
      <c r="F14" s="528">
        <v>157</v>
      </c>
      <c r="G14" s="528">
        <v>0</v>
      </c>
      <c r="H14" s="528">
        <v>0</v>
      </c>
      <c r="I14" s="528">
        <v>0</v>
      </c>
      <c r="J14" s="528">
        <v>0</v>
      </c>
      <c r="K14" s="528">
        <v>185</v>
      </c>
      <c r="L14" s="528">
        <v>74</v>
      </c>
      <c r="M14" s="528">
        <v>256</v>
      </c>
      <c r="N14" s="528">
        <v>113</v>
      </c>
      <c r="O14" s="528">
        <v>0</v>
      </c>
      <c r="P14" s="528">
        <v>0</v>
      </c>
      <c r="Q14" s="528">
        <v>104</v>
      </c>
      <c r="R14" s="528">
        <v>45</v>
      </c>
      <c r="S14" s="528">
        <v>0</v>
      </c>
      <c r="T14" s="528">
        <v>0</v>
      </c>
      <c r="U14" s="528">
        <v>1275</v>
      </c>
      <c r="V14" s="529">
        <v>594</v>
      </c>
      <c r="X14" s="472" t="s">
        <v>24</v>
      </c>
      <c r="Y14" s="528">
        <v>16</v>
      </c>
      <c r="Z14" s="528">
        <v>10</v>
      </c>
      <c r="AA14" s="528">
        <v>6</v>
      </c>
      <c r="AB14" s="528">
        <v>17</v>
      </c>
      <c r="AC14" s="528">
        <v>6</v>
      </c>
      <c r="AD14" s="528">
        <v>0</v>
      </c>
      <c r="AE14" s="528">
        <v>0</v>
      </c>
      <c r="AF14" s="528">
        <v>0</v>
      </c>
      <c r="AG14" s="528">
        <v>0</v>
      </c>
      <c r="AH14" s="528">
        <v>11</v>
      </c>
      <c r="AI14" s="528">
        <v>4</v>
      </c>
      <c r="AJ14" s="528">
        <v>43</v>
      </c>
      <c r="AK14" s="528">
        <v>14</v>
      </c>
      <c r="AL14" s="528">
        <v>0</v>
      </c>
      <c r="AM14" s="528">
        <v>0</v>
      </c>
      <c r="AN14" s="528">
        <v>19</v>
      </c>
      <c r="AO14" s="528">
        <v>5</v>
      </c>
      <c r="AP14" s="528">
        <v>0</v>
      </c>
      <c r="AQ14" s="528">
        <v>0</v>
      </c>
      <c r="AR14" s="528">
        <v>106</v>
      </c>
      <c r="AS14" s="529">
        <v>35</v>
      </c>
      <c r="AU14" s="472" t="s">
        <v>24</v>
      </c>
      <c r="AV14" s="337">
        <f t="shared" ref="AV14:BI14" si="7">SUM(AV76:AV77)</f>
        <v>8</v>
      </c>
      <c r="AW14" s="337">
        <f t="shared" si="7"/>
        <v>5</v>
      </c>
      <c r="AX14" s="337">
        <f t="shared" si="7"/>
        <v>0</v>
      </c>
      <c r="AY14" s="337">
        <f t="shared" si="7"/>
        <v>0</v>
      </c>
      <c r="AZ14" s="337">
        <f t="shared" si="7"/>
        <v>3</v>
      </c>
      <c r="BA14" s="337">
        <f t="shared" si="7"/>
        <v>4</v>
      </c>
      <c r="BB14" s="337">
        <f t="shared" si="7"/>
        <v>0</v>
      </c>
      <c r="BC14" s="337">
        <f t="shared" si="7"/>
        <v>2</v>
      </c>
      <c r="BD14" s="337">
        <f t="shared" si="7"/>
        <v>0</v>
      </c>
      <c r="BE14" s="337">
        <f t="shared" si="7"/>
        <v>22</v>
      </c>
      <c r="BF14" s="337">
        <f t="shared" si="7"/>
        <v>22</v>
      </c>
      <c r="BG14" s="337">
        <f t="shared" si="7"/>
        <v>2</v>
      </c>
      <c r="BH14" s="337">
        <f t="shared" si="7"/>
        <v>24</v>
      </c>
      <c r="BI14" s="339">
        <f t="shared" si="7"/>
        <v>4</v>
      </c>
      <c r="BK14" s="525" t="s">
        <v>24</v>
      </c>
      <c r="BL14" s="337">
        <f>SUM(BL76:BL77)</f>
        <v>26</v>
      </c>
      <c r="BM14" s="339">
        <f>SUM(BM76:BM77)</f>
        <v>5</v>
      </c>
      <c r="BN14" s="398"/>
    </row>
    <row r="15" spans="1:66" s="36" customFormat="1" ht="13.8">
      <c r="A15" s="171" t="s">
        <v>25</v>
      </c>
      <c r="B15" s="528">
        <v>1410</v>
      </c>
      <c r="C15" s="528">
        <v>631</v>
      </c>
      <c r="D15" s="528">
        <v>779</v>
      </c>
      <c r="E15" s="528">
        <v>756</v>
      </c>
      <c r="F15" s="528">
        <v>477</v>
      </c>
      <c r="G15" s="528">
        <v>0</v>
      </c>
      <c r="H15" s="528">
        <v>0</v>
      </c>
      <c r="I15" s="528">
        <v>51</v>
      </c>
      <c r="J15" s="528">
        <v>24</v>
      </c>
      <c r="K15" s="528">
        <v>617</v>
      </c>
      <c r="L15" s="528">
        <v>283</v>
      </c>
      <c r="M15" s="528">
        <v>1030</v>
      </c>
      <c r="N15" s="528">
        <v>603</v>
      </c>
      <c r="O15" s="528">
        <v>47</v>
      </c>
      <c r="P15" s="528">
        <v>19</v>
      </c>
      <c r="Q15" s="528">
        <v>372</v>
      </c>
      <c r="R15" s="528">
        <v>157</v>
      </c>
      <c r="S15" s="528">
        <v>27</v>
      </c>
      <c r="T15" s="528">
        <v>12</v>
      </c>
      <c r="U15" s="528">
        <v>4310</v>
      </c>
      <c r="V15" s="529">
        <v>2354</v>
      </c>
      <c r="X15" s="472" t="s">
        <v>25</v>
      </c>
      <c r="Y15" s="528">
        <v>32</v>
      </c>
      <c r="Z15" s="528">
        <v>16</v>
      </c>
      <c r="AA15" s="528">
        <v>16</v>
      </c>
      <c r="AB15" s="528">
        <v>14</v>
      </c>
      <c r="AC15" s="528">
        <v>5</v>
      </c>
      <c r="AD15" s="528">
        <v>0</v>
      </c>
      <c r="AE15" s="528">
        <v>0</v>
      </c>
      <c r="AF15" s="528">
        <v>2</v>
      </c>
      <c r="AG15" s="528">
        <v>0</v>
      </c>
      <c r="AH15" s="528">
        <v>8</v>
      </c>
      <c r="AI15" s="528">
        <v>4</v>
      </c>
      <c r="AJ15" s="528">
        <v>170</v>
      </c>
      <c r="AK15" s="528">
        <v>78</v>
      </c>
      <c r="AL15" s="528">
        <v>1</v>
      </c>
      <c r="AM15" s="528">
        <v>0</v>
      </c>
      <c r="AN15" s="528">
        <v>63</v>
      </c>
      <c r="AO15" s="528">
        <v>20</v>
      </c>
      <c r="AP15" s="528">
        <v>7</v>
      </c>
      <c r="AQ15" s="528">
        <v>4</v>
      </c>
      <c r="AR15" s="528">
        <v>297</v>
      </c>
      <c r="AS15" s="529">
        <v>127</v>
      </c>
      <c r="AU15" s="472" t="s">
        <v>25</v>
      </c>
      <c r="AV15" s="337">
        <f t="shared" ref="AV15:BI15" si="8">SUM(AV79:AV83)</f>
        <v>24</v>
      </c>
      <c r="AW15" s="337">
        <f t="shared" si="8"/>
        <v>14</v>
      </c>
      <c r="AX15" s="337">
        <f t="shared" si="8"/>
        <v>0</v>
      </c>
      <c r="AY15" s="337">
        <f t="shared" si="8"/>
        <v>1</v>
      </c>
      <c r="AZ15" s="337">
        <f t="shared" si="8"/>
        <v>12</v>
      </c>
      <c r="BA15" s="337">
        <f t="shared" si="8"/>
        <v>16</v>
      </c>
      <c r="BB15" s="337">
        <f t="shared" si="8"/>
        <v>1</v>
      </c>
      <c r="BC15" s="337">
        <f t="shared" si="8"/>
        <v>10</v>
      </c>
      <c r="BD15" s="337">
        <f t="shared" si="8"/>
        <v>1</v>
      </c>
      <c r="BE15" s="337">
        <f t="shared" si="8"/>
        <v>79</v>
      </c>
      <c r="BF15" s="337">
        <f t="shared" si="8"/>
        <v>82</v>
      </c>
      <c r="BG15" s="337">
        <f t="shared" si="8"/>
        <v>3</v>
      </c>
      <c r="BH15" s="337">
        <f t="shared" si="8"/>
        <v>85</v>
      </c>
      <c r="BI15" s="339">
        <f t="shared" si="8"/>
        <v>12</v>
      </c>
      <c r="BK15" s="525" t="s">
        <v>25</v>
      </c>
      <c r="BL15" s="337">
        <f>SUM(BL79:BL83)</f>
        <v>157</v>
      </c>
      <c r="BM15" s="339">
        <f>SUM(BM79:BM83)</f>
        <v>38</v>
      </c>
      <c r="BN15" s="398"/>
    </row>
    <row r="16" spans="1:66" s="36" customFormat="1" ht="13.8">
      <c r="A16" s="171" t="s">
        <v>26</v>
      </c>
      <c r="B16" s="528">
        <v>132</v>
      </c>
      <c r="C16" s="528">
        <v>78</v>
      </c>
      <c r="D16" s="528">
        <v>54</v>
      </c>
      <c r="E16" s="528">
        <v>59</v>
      </c>
      <c r="F16" s="528">
        <v>25</v>
      </c>
      <c r="G16" s="528">
        <v>0</v>
      </c>
      <c r="H16" s="528">
        <v>0</v>
      </c>
      <c r="I16" s="528">
        <v>0</v>
      </c>
      <c r="J16" s="528">
        <v>0</v>
      </c>
      <c r="K16" s="528">
        <v>0</v>
      </c>
      <c r="L16" s="528">
        <v>0</v>
      </c>
      <c r="M16" s="528">
        <v>31</v>
      </c>
      <c r="N16" s="528">
        <v>11</v>
      </c>
      <c r="O16" s="528">
        <v>0</v>
      </c>
      <c r="P16" s="528">
        <v>0</v>
      </c>
      <c r="Q16" s="528">
        <v>0</v>
      </c>
      <c r="R16" s="528">
        <v>0</v>
      </c>
      <c r="S16" s="528">
        <v>0</v>
      </c>
      <c r="T16" s="528">
        <v>0</v>
      </c>
      <c r="U16" s="528">
        <v>222</v>
      </c>
      <c r="V16" s="529">
        <v>90</v>
      </c>
      <c r="X16" s="472" t="s">
        <v>26</v>
      </c>
      <c r="Y16" s="528">
        <v>0</v>
      </c>
      <c r="Z16" s="528">
        <v>0</v>
      </c>
      <c r="AA16" s="528">
        <v>0</v>
      </c>
      <c r="AB16" s="528">
        <v>0</v>
      </c>
      <c r="AC16" s="528">
        <v>0</v>
      </c>
      <c r="AD16" s="528">
        <v>0</v>
      </c>
      <c r="AE16" s="528">
        <v>0</v>
      </c>
      <c r="AF16" s="528">
        <v>0</v>
      </c>
      <c r="AG16" s="528">
        <v>0</v>
      </c>
      <c r="AH16" s="528">
        <v>0</v>
      </c>
      <c r="AI16" s="528">
        <v>0</v>
      </c>
      <c r="AJ16" s="528">
        <v>4</v>
      </c>
      <c r="AK16" s="528">
        <v>3</v>
      </c>
      <c r="AL16" s="528">
        <v>0</v>
      </c>
      <c r="AM16" s="528">
        <v>0</v>
      </c>
      <c r="AN16" s="528">
        <v>0</v>
      </c>
      <c r="AO16" s="528">
        <v>0</v>
      </c>
      <c r="AP16" s="528">
        <v>0</v>
      </c>
      <c r="AQ16" s="528">
        <v>0</v>
      </c>
      <c r="AR16" s="528">
        <v>4</v>
      </c>
      <c r="AS16" s="529">
        <v>3</v>
      </c>
      <c r="AU16" s="472" t="s">
        <v>26</v>
      </c>
      <c r="AV16" s="337">
        <f t="shared" ref="AV16:BI16" si="9">SUM(AV85:AV86)</f>
        <v>3</v>
      </c>
      <c r="AW16" s="337">
        <f t="shared" si="9"/>
        <v>2</v>
      </c>
      <c r="AX16" s="337">
        <f t="shared" si="9"/>
        <v>0</v>
      </c>
      <c r="AY16" s="337">
        <f t="shared" si="9"/>
        <v>0</v>
      </c>
      <c r="AZ16" s="337">
        <f t="shared" si="9"/>
        <v>0</v>
      </c>
      <c r="BA16" s="337">
        <f t="shared" si="9"/>
        <v>1</v>
      </c>
      <c r="BB16" s="337">
        <f t="shared" si="9"/>
        <v>0</v>
      </c>
      <c r="BC16" s="337">
        <f t="shared" si="9"/>
        <v>0</v>
      </c>
      <c r="BD16" s="337">
        <f t="shared" si="9"/>
        <v>0</v>
      </c>
      <c r="BE16" s="337">
        <f t="shared" si="9"/>
        <v>6</v>
      </c>
      <c r="BF16" s="337">
        <f t="shared" si="9"/>
        <v>2</v>
      </c>
      <c r="BG16" s="337">
        <f t="shared" si="9"/>
        <v>1</v>
      </c>
      <c r="BH16" s="337">
        <f t="shared" si="9"/>
        <v>3</v>
      </c>
      <c r="BI16" s="339">
        <f t="shared" si="9"/>
        <v>2</v>
      </c>
      <c r="BK16" s="525" t="s">
        <v>26</v>
      </c>
      <c r="BL16" s="337">
        <f>SUM(BL85:BL86)</f>
        <v>13</v>
      </c>
      <c r="BM16" s="339">
        <f>SUM(BM85:BM86)</f>
        <v>0</v>
      </c>
      <c r="BN16" s="398"/>
    </row>
    <row r="17" spans="1:66" s="36" customFormat="1" ht="13.8">
      <c r="A17" s="171" t="s">
        <v>27</v>
      </c>
      <c r="B17" s="528">
        <v>1744</v>
      </c>
      <c r="C17" s="528">
        <v>782</v>
      </c>
      <c r="D17" s="528">
        <v>962</v>
      </c>
      <c r="E17" s="528">
        <v>675</v>
      </c>
      <c r="F17" s="528">
        <v>408</v>
      </c>
      <c r="G17" s="528">
        <v>0</v>
      </c>
      <c r="H17" s="528">
        <v>0</v>
      </c>
      <c r="I17" s="528">
        <v>83</v>
      </c>
      <c r="J17" s="528">
        <v>24</v>
      </c>
      <c r="K17" s="528">
        <v>651</v>
      </c>
      <c r="L17" s="528">
        <v>304</v>
      </c>
      <c r="M17" s="528">
        <v>700</v>
      </c>
      <c r="N17" s="528">
        <v>393</v>
      </c>
      <c r="O17" s="528">
        <v>57</v>
      </c>
      <c r="P17" s="528">
        <v>28</v>
      </c>
      <c r="Q17" s="528">
        <v>277</v>
      </c>
      <c r="R17" s="528">
        <v>100</v>
      </c>
      <c r="S17" s="528">
        <v>111</v>
      </c>
      <c r="T17" s="528">
        <v>49</v>
      </c>
      <c r="U17" s="528">
        <v>4298</v>
      </c>
      <c r="V17" s="529">
        <v>2268</v>
      </c>
      <c r="X17" s="472" t="s">
        <v>27</v>
      </c>
      <c r="Y17" s="528">
        <v>84</v>
      </c>
      <c r="Z17" s="528">
        <v>41</v>
      </c>
      <c r="AA17" s="528">
        <v>43</v>
      </c>
      <c r="AB17" s="528">
        <v>19</v>
      </c>
      <c r="AC17" s="528">
        <v>13</v>
      </c>
      <c r="AD17" s="528">
        <v>0</v>
      </c>
      <c r="AE17" s="528">
        <v>0</v>
      </c>
      <c r="AF17" s="528">
        <v>1</v>
      </c>
      <c r="AG17" s="528">
        <v>0</v>
      </c>
      <c r="AH17" s="528">
        <v>34</v>
      </c>
      <c r="AI17" s="528">
        <v>13</v>
      </c>
      <c r="AJ17" s="528">
        <v>106</v>
      </c>
      <c r="AK17" s="528">
        <v>53</v>
      </c>
      <c r="AL17" s="528">
        <v>3</v>
      </c>
      <c r="AM17" s="528">
        <v>1</v>
      </c>
      <c r="AN17" s="528">
        <v>61</v>
      </c>
      <c r="AO17" s="528">
        <v>22</v>
      </c>
      <c r="AP17" s="528">
        <v>11</v>
      </c>
      <c r="AQ17" s="528">
        <v>8</v>
      </c>
      <c r="AR17" s="528">
        <v>319</v>
      </c>
      <c r="AS17" s="529">
        <v>153</v>
      </c>
      <c r="AU17" s="472" t="s">
        <v>27</v>
      </c>
      <c r="AV17" s="337">
        <f t="shared" ref="AV17:BI17" si="10">SUM(AV92:AV95)</f>
        <v>45</v>
      </c>
      <c r="AW17" s="337">
        <f t="shared" si="10"/>
        <v>22</v>
      </c>
      <c r="AX17" s="337">
        <f t="shared" si="10"/>
        <v>1</v>
      </c>
      <c r="AY17" s="337">
        <f t="shared" si="10"/>
        <v>3</v>
      </c>
      <c r="AZ17" s="337">
        <f t="shared" si="10"/>
        <v>22</v>
      </c>
      <c r="BA17" s="337">
        <f t="shared" si="10"/>
        <v>24</v>
      </c>
      <c r="BB17" s="337">
        <f t="shared" si="10"/>
        <v>3</v>
      </c>
      <c r="BC17" s="337">
        <f t="shared" si="10"/>
        <v>12</v>
      </c>
      <c r="BD17" s="337">
        <f t="shared" si="10"/>
        <v>3</v>
      </c>
      <c r="BE17" s="337">
        <f t="shared" si="10"/>
        <v>135</v>
      </c>
      <c r="BF17" s="337">
        <f t="shared" si="10"/>
        <v>132</v>
      </c>
      <c r="BG17" s="337">
        <f t="shared" si="10"/>
        <v>13</v>
      </c>
      <c r="BH17" s="337">
        <f t="shared" si="10"/>
        <v>145</v>
      </c>
      <c r="BI17" s="339">
        <f t="shared" si="10"/>
        <v>28</v>
      </c>
      <c r="BK17" s="525" t="s">
        <v>27</v>
      </c>
      <c r="BL17" s="337">
        <f>SUM(BL92:BL95)</f>
        <v>166</v>
      </c>
      <c r="BM17" s="339">
        <f>SUM(BM92:BM95)</f>
        <v>46</v>
      </c>
      <c r="BN17" s="398"/>
    </row>
    <row r="18" spans="1:66" s="36" customFormat="1" ht="13.8">
      <c r="A18" s="171" t="s">
        <v>28</v>
      </c>
      <c r="B18" s="528">
        <v>401</v>
      </c>
      <c r="C18" s="528">
        <v>207</v>
      </c>
      <c r="D18" s="528">
        <v>194</v>
      </c>
      <c r="E18" s="528">
        <v>225</v>
      </c>
      <c r="F18" s="528">
        <v>129</v>
      </c>
      <c r="G18" s="528">
        <v>24</v>
      </c>
      <c r="H18" s="528">
        <v>4</v>
      </c>
      <c r="I18" s="528">
        <v>99</v>
      </c>
      <c r="J18" s="528">
        <v>44</v>
      </c>
      <c r="K18" s="528">
        <v>59</v>
      </c>
      <c r="L18" s="528">
        <v>36</v>
      </c>
      <c r="M18" s="528">
        <v>419</v>
      </c>
      <c r="N18" s="528">
        <v>206</v>
      </c>
      <c r="O18" s="528">
        <v>6</v>
      </c>
      <c r="P18" s="528">
        <v>0</v>
      </c>
      <c r="Q18" s="528">
        <v>52</v>
      </c>
      <c r="R18" s="528">
        <v>12</v>
      </c>
      <c r="S18" s="528">
        <v>0</v>
      </c>
      <c r="T18" s="528">
        <v>0</v>
      </c>
      <c r="U18" s="528">
        <v>1285</v>
      </c>
      <c r="V18" s="529">
        <v>625</v>
      </c>
      <c r="X18" s="472" t="s">
        <v>28</v>
      </c>
      <c r="Y18" s="528">
        <v>12</v>
      </c>
      <c r="Z18" s="528">
        <v>5</v>
      </c>
      <c r="AA18" s="528">
        <v>7</v>
      </c>
      <c r="AB18" s="528">
        <v>7</v>
      </c>
      <c r="AC18" s="528">
        <v>4</v>
      </c>
      <c r="AD18" s="528">
        <v>0</v>
      </c>
      <c r="AE18" s="528">
        <v>0</v>
      </c>
      <c r="AF18" s="528">
        <v>4</v>
      </c>
      <c r="AG18" s="528">
        <v>0</v>
      </c>
      <c r="AH18" s="528">
        <v>0</v>
      </c>
      <c r="AI18" s="528">
        <v>0</v>
      </c>
      <c r="AJ18" s="528">
        <v>55</v>
      </c>
      <c r="AK18" s="528">
        <v>29</v>
      </c>
      <c r="AL18" s="528">
        <v>0</v>
      </c>
      <c r="AM18" s="528">
        <v>0</v>
      </c>
      <c r="AN18" s="528">
        <v>5</v>
      </c>
      <c r="AO18" s="528">
        <v>0</v>
      </c>
      <c r="AP18" s="528">
        <v>0</v>
      </c>
      <c r="AQ18" s="528">
        <v>0</v>
      </c>
      <c r="AR18" s="528">
        <v>83</v>
      </c>
      <c r="AS18" s="529">
        <v>40</v>
      </c>
      <c r="AU18" s="472" t="s">
        <v>28</v>
      </c>
      <c r="AV18" s="337">
        <f>SUM(AV97:AV98)</f>
        <v>10</v>
      </c>
      <c r="AW18" s="337">
        <f t="shared" ref="AW18:BH18" si="11">SUM(AW97:AW98)</f>
        <v>5</v>
      </c>
      <c r="AX18" s="337">
        <f t="shared" si="11"/>
        <v>1</v>
      </c>
      <c r="AY18" s="337">
        <f t="shared" si="11"/>
        <v>3</v>
      </c>
      <c r="AZ18" s="337">
        <f t="shared" si="11"/>
        <v>2</v>
      </c>
      <c r="BA18" s="337">
        <f t="shared" si="11"/>
        <v>11</v>
      </c>
      <c r="BB18" s="337">
        <f t="shared" si="11"/>
        <v>1</v>
      </c>
      <c r="BC18" s="337">
        <f t="shared" si="11"/>
        <v>3</v>
      </c>
      <c r="BD18" s="337">
        <f t="shared" si="11"/>
        <v>0</v>
      </c>
      <c r="BE18" s="337">
        <f t="shared" si="11"/>
        <v>36</v>
      </c>
      <c r="BF18" s="337">
        <f t="shared" si="11"/>
        <v>21</v>
      </c>
      <c r="BG18" s="337">
        <f t="shared" si="11"/>
        <v>1</v>
      </c>
      <c r="BH18" s="337">
        <f t="shared" si="11"/>
        <v>22</v>
      </c>
      <c r="BI18" s="339">
        <f>SUM(BI97:BI98)</f>
        <v>5</v>
      </c>
      <c r="BK18" s="525" t="s">
        <v>28</v>
      </c>
      <c r="BL18" s="337">
        <f>SUM(BL97:BL98)</f>
        <v>58</v>
      </c>
      <c r="BM18" s="339">
        <f>SUM(BM97:BM98)</f>
        <v>9</v>
      </c>
      <c r="BN18" s="398"/>
    </row>
    <row r="19" spans="1:66" s="36" customFormat="1" ht="13.8">
      <c r="A19" s="171" t="s">
        <v>29</v>
      </c>
      <c r="B19" s="528">
        <v>1987</v>
      </c>
      <c r="C19" s="528">
        <v>879</v>
      </c>
      <c r="D19" s="528">
        <v>1108</v>
      </c>
      <c r="E19" s="528">
        <v>1230</v>
      </c>
      <c r="F19" s="528">
        <v>774</v>
      </c>
      <c r="G19" s="528">
        <v>0</v>
      </c>
      <c r="H19" s="528">
        <v>0</v>
      </c>
      <c r="I19" s="528">
        <v>212</v>
      </c>
      <c r="J19" s="528">
        <v>106</v>
      </c>
      <c r="K19" s="528">
        <v>492</v>
      </c>
      <c r="L19" s="528">
        <v>195</v>
      </c>
      <c r="M19" s="528">
        <v>1457</v>
      </c>
      <c r="N19" s="528">
        <v>806</v>
      </c>
      <c r="O19" s="528">
        <v>0</v>
      </c>
      <c r="P19" s="528">
        <v>0</v>
      </c>
      <c r="Q19" s="528">
        <v>337</v>
      </c>
      <c r="R19" s="528">
        <v>99</v>
      </c>
      <c r="S19" s="528">
        <v>57</v>
      </c>
      <c r="T19" s="528">
        <v>22</v>
      </c>
      <c r="U19" s="528">
        <v>5772</v>
      </c>
      <c r="V19" s="529">
        <v>3110</v>
      </c>
      <c r="X19" s="472" t="s">
        <v>29</v>
      </c>
      <c r="Y19" s="528">
        <v>156</v>
      </c>
      <c r="Z19" s="528">
        <v>55</v>
      </c>
      <c r="AA19" s="528">
        <v>101</v>
      </c>
      <c r="AB19" s="528">
        <v>58</v>
      </c>
      <c r="AC19" s="528">
        <v>32</v>
      </c>
      <c r="AD19" s="528">
        <v>0</v>
      </c>
      <c r="AE19" s="528">
        <v>0</v>
      </c>
      <c r="AF19" s="528">
        <v>9</v>
      </c>
      <c r="AG19" s="528">
        <v>4</v>
      </c>
      <c r="AH19" s="528">
        <v>29</v>
      </c>
      <c r="AI19" s="528">
        <v>14</v>
      </c>
      <c r="AJ19" s="528">
        <v>179</v>
      </c>
      <c r="AK19" s="528">
        <v>92</v>
      </c>
      <c r="AL19" s="528">
        <v>0</v>
      </c>
      <c r="AM19" s="528">
        <v>0</v>
      </c>
      <c r="AN19" s="528">
        <v>40</v>
      </c>
      <c r="AO19" s="528">
        <v>10</v>
      </c>
      <c r="AP19" s="528">
        <v>7</v>
      </c>
      <c r="AQ19" s="528">
        <v>4</v>
      </c>
      <c r="AR19" s="528">
        <v>478</v>
      </c>
      <c r="AS19" s="529">
        <v>257</v>
      </c>
      <c r="AU19" s="472" t="s">
        <v>29</v>
      </c>
      <c r="AV19" s="337">
        <f t="shared" ref="AV19:BI19" si="12">SUM(AV100:AV103)</f>
        <v>42</v>
      </c>
      <c r="AW19" s="337">
        <f t="shared" si="12"/>
        <v>27</v>
      </c>
      <c r="AX19" s="337">
        <f t="shared" si="12"/>
        <v>0</v>
      </c>
      <c r="AY19" s="337">
        <f t="shared" si="12"/>
        <v>6</v>
      </c>
      <c r="AZ19" s="337">
        <f t="shared" si="12"/>
        <v>19</v>
      </c>
      <c r="BA19" s="337">
        <f t="shared" si="12"/>
        <v>29</v>
      </c>
      <c r="BB19" s="337">
        <f t="shared" si="12"/>
        <v>0</v>
      </c>
      <c r="BC19" s="337">
        <f t="shared" si="12"/>
        <v>18</v>
      </c>
      <c r="BD19" s="337">
        <f t="shared" si="12"/>
        <v>3</v>
      </c>
      <c r="BE19" s="337">
        <f t="shared" si="12"/>
        <v>144</v>
      </c>
      <c r="BF19" s="337">
        <f t="shared" si="12"/>
        <v>138</v>
      </c>
      <c r="BG19" s="337">
        <f t="shared" si="12"/>
        <v>26</v>
      </c>
      <c r="BH19" s="337">
        <f t="shared" si="12"/>
        <v>164</v>
      </c>
      <c r="BI19" s="339">
        <f t="shared" si="12"/>
        <v>34</v>
      </c>
      <c r="BK19" s="525" t="s">
        <v>29</v>
      </c>
      <c r="BL19" s="337">
        <f>SUM(BL100:BL103)</f>
        <v>223</v>
      </c>
      <c r="BM19" s="339">
        <f>SUM(BM100:BM103)</f>
        <v>44</v>
      </c>
      <c r="BN19" s="398"/>
    </row>
    <row r="20" spans="1:66" s="36" customFormat="1" ht="13.8">
      <c r="A20" s="171" t="s">
        <v>30</v>
      </c>
      <c r="B20" s="528">
        <v>2878</v>
      </c>
      <c r="C20" s="528">
        <v>1322</v>
      </c>
      <c r="D20" s="528">
        <v>1556</v>
      </c>
      <c r="E20" s="528">
        <v>1444</v>
      </c>
      <c r="F20" s="528">
        <v>822</v>
      </c>
      <c r="G20" s="528">
        <v>38</v>
      </c>
      <c r="H20" s="528">
        <v>22</v>
      </c>
      <c r="I20" s="528">
        <v>144</v>
      </c>
      <c r="J20" s="528">
        <v>74</v>
      </c>
      <c r="K20" s="528">
        <v>643</v>
      </c>
      <c r="L20" s="528">
        <v>289</v>
      </c>
      <c r="M20" s="528">
        <v>1806</v>
      </c>
      <c r="N20" s="528">
        <v>1021</v>
      </c>
      <c r="O20" s="528">
        <v>102</v>
      </c>
      <c r="P20" s="528">
        <v>52</v>
      </c>
      <c r="Q20" s="528">
        <v>239</v>
      </c>
      <c r="R20" s="528">
        <v>121</v>
      </c>
      <c r="S20" s="528">
        <v>363</v>
      </c>
      <c r="T20" s="528">
        <v>154</v>
      </c>
      <c r="U20" s="528">
        <v>7657</v>
      </c>
      <c r="V20" s="529">
        <v>4111</v>
      </c>
      <c r="X20" s="472" t="s">
        <v>30</v>
      </c>
      <c r="Y20" s="528">
        <v>80</v>
      </c>
      <c r="Z20" s="528">
        <v>40</v>
      </c>
      <c r="AA20" s="528">
        <v>40</v>
      </c>
      <c r="AB20" s="528">
        <v>19</v>
      </c>
      <c r="AC20" s="528">
        <v>11</v>
      </c>
      <c r="AD20" s="528">
        <v>0</v>
      </c>
      <c r="AE20" s="528">
        <v>0</v>
      </c>
      <c r="AF20" s="528">
        <v>7</v>
      </c>
      <c r="AG20" s="528">
        <v>4</v>
      </c>
      <c r="AH20" s="528">
        <v>33</v>
      </c>
      <c r="AI20" s="528">
        <v>11</v>
      </c>
      <c r="AJ20" s="528">
        <v>216</v>
      </c>
      <c r="AK20" s="528">
        <v>131</v>
      </c>
      <c r="AL20" s="528">
        <v>4</v>
      </c>
      <c r="AM20" s="528">
        <v>2</v>
      </c>
      <c r="AN20" s="528">
        <v>48</v>
      </c>
      <c r="AO20" s="528">
        <v>20</v>
      </c>
      <c r="AP20" s="528">
        <v>54</v>
      </c>
      <c r="AQ20" s="528">
        <v>27</v>
      </c>
      <c r="AR20" s="528">
        <v>461</v>
      </c>
      <c r="AS20" s="529">
        <v>246</v>
      </c>
      <c r="AU20" s="472" t="s">
        <v>30</v>
      </c>
      <c r="AV20" s="337">
        <f>SUM(AV105:AV110)</f>
        <v>63</v>
      </c>
      <c r="AW20" s="337">
        <f t="shared" ref="AW20:BH20" si="13">SUM(AW105:AW110)</f>
        <v>40</v>
      </c>
      <c r="AX20" s="337">
        <f t="shared" si="13"/>
        <v>1</v>
      </c>
      <c r="AY20" s="337">
        <f t="shared" si="13"/>
        <v>4</v>
      </c>
      <c r="AZ20" s="337">
        <f t="shared" si="13"/>
        <v>19</v>
      </c>
      <c r="BA20" s="337">
        <f t="shared" si="13"/>
        <v>45</v>
      </c>
      <c r="BB20" s="337">
        <f t="shared" si="13"/>
        <v>3</v>
      </c>
      <c r="BC20" s="337">
        <f t="shared" si="13"/>
        <v>9</v>
      </c>
      <c r="BD20" s="337">
        <f t="shared" si="13"/>
        <v>11</v>
      </c>
      <c r="BE20" s="337">
        <f t="shared" si="13"/>
        <v>195</v>
      </c>
      <c r="BF20" s="337">
        <f t="shared" si="13"/>
        <v>174</v>
      </c>
      <c r="BG20" s="337">
        <f t="shared" si="13"/>
        <v>37</v>
      </c>
      <c r="BH20" s="337">
        <f t="shared" si="13"/>
        <v>211</v>
      </c>
      <c r="BI20" s="339">
        <f>SUM(BI105:BI110)</f>
        <v>33</v>
      </c>
      <c r="BK20" s="525" t="s">
        <v>30</v>
      </c>
      <c r="BL20" s="337">
        <f>SUM(BL105:BL110)</f>
        <v>262</v>
      </c>
      <c r="BM20" s="339">
        <f>SUM(BM105:BM110)</f>
        <v>51</v>
      </c>
      <c r="BN20" s="398"/>
    </row>
    <row r="21" spans="1:66" s="36" customFormat="1" ht="13.8">
      <c r="A21" s="171" t="s">
        <v>31</v>
      </c>
      <c r="B21" s="528">
        <v>252</v>
      </c>
      <c r="C21" s="528">
        <v>133</v>
      </c>
      <c r="D21" s="528">
        <v>119</v>
      </c>
      <c r="E21" s="528">
        <v>106</v>
      </c>
      <c r="F21" s="528">
        <v>46</v>
      </c>
      <c r="G21" s="528">
        <v>0</v>
      </c>
      <c r="H21" s="528">
        <v>0</v>
      </c>
      <c r="I21" s="528">
        <v>0</v>
      </c>
      <c r="J21" s="528">
        <v>0</v>
      </c>
      <c r="K21" s="528">
        <v>69</v>
      </c>
      <c r="L21" s="528">
        <v>28</v>
      </c>
      <c r="M21" s="528">
        <v>84</v>
      </c>
      <c r="N21" s="528">
        <v>39</v>
      </c>
      <c r="O21" s="528">
        <v>0</v>
      </c>
      <c r="P21" s="528">
        <v>0</v>
      </c>
      <c r="Q21" s="528">
        <v>60</v>
      </c>
      <c r="R21" s="528">
        <v>28</v>
      </c>
      <c r="S21" s="528">
        <v>0</v>
      </c>
      <c r="T21" s="528">
        <v>0</v>
      </c>
      <c r="U21" s="528">
        <v>571</v>
      </c>
      <c r="V21" s="529">
        <v>260</v>
      </c>
      <c r="X21" s="472" t="s">
        <v>31</v>
      </c>
      <c r="Y21" s="528">
        <v>13</v>
      </c>
      <c r="Z21" s="528">
        <v>5</v>
      </c>
      <c r="AA21" s="528">
        <v>8</v>
      </c>
      <c r="AB21" s="528">
        <v>1</v>
      </c>
      <c r="AC21" s="528">
        <v>1</v>
      </c>
      <c r="AD21" s="528">
        <v>0</v>
      </c>
      <c r="AE21" s="528">
        <v>0</v>
      </c>
      <c r="AF21" s="528">
        <v>0</v>
      </c>
      <c r="AG21" s="528">
        <v>0</v>
      </c>
      <c r="AH21" s="528">
        <v>0</v>
      </c>
      <c r="AI21" s="528">
        <v>0</v>
      </c>
      <c r="AJ21" s="528">
        <v>0</v>
      </c>
      <c r="AK21" s="528">
        <v>0</v>
      </c>
      <c r="AL21" s="528">
        <v>0</v>
      </c>
      <c r="AM21" s="528">
        <v>0</v>
      </c>
      <c r="AN21" s="528">
        <v>6</v>
      </c>
      <c r="AO21" s="528">
        <v>4</v>
      </c>
      <c r="AP21" s="528">
        <v>0</v>
      </c>
      <c r="AQ21" s="528">
        <v>0</v>
      </c>
      <c r="AR21" s="528">
        <v>20</v>
      </c>
      <c r="AS21" s="529">
        <v>13</v>
      </c>
      <c r="AU21" s="472" t="s">
        <v>31</v>
      </c>
      <c r="AV21" s="337">
        <f t="shared" ref="AV21:BI21" si="14">SUM(AV112:AV112)</f>
        <v>5</v>
      </c>
      <c r="AW21" s="337">
        <f t="shared" si="14"/>
        <v>3</v>
      </c>
      <c r="AX21" s="337">
        <f t="shared" si="14"/>
        <v>0</v>
      </c>
      <c r="AY21" s="337">
        <f t="shared" si="14"/>
        <v>0</v>
      </c>
      <c r="AZ21" s="337">
        <f t="shared" si="14"/>
        <v>1</v>
      </c>
      <c r="BA21" s="337">
        <f t="shared" si="14"/>
        <v>3</v>
      </c>
      <c r="BB21" s="337">
        <f t="shared" si="14"/>
        <v>0</v>
      </c>
      <c r="BC21" s="337">
        <f t="shared" si="14"/>
        <v>1</v>
      </c>
      <c r="BD21" s="337">
        <f t="shared" si="14"/>
        <v>0</v>
      </c>
      <c r="BE21" s="337">
        <f t="shared" si="14"/>
        <v>13</v>
      </c>
      <c r="BF21" s="337">
        <f t="shared" si="14"/>
        <v>13</v>
      </c>
      <c r="BG21" s="337">
        <f t="shared" si="14"/>
        <v>3</v>
      </c>
      <c r="BH21" s="337">
        <f t="shared" si="14"/>
        <v>16</v>
      </c>
      <c r="BI21" s="339">
        <f t="shared" si="14"/>
        <v>4</v>
      </c>
      <c r="BK21" s="525" t="s">
        <v>31</v>
      </c>
      <c r="BL21" s="337">
        <f>SUM(BL112:BL112)</f>
        <v>29</v>
      </c>
      <c r="BM21" s="339">
        <f>SUM(BM112:BM112)</f>
        <v>4</v>
      </c>
      <c r="BN21" s="398"/>
    </row>
    <row r="22" spans="1:66" s="36" customFormat="1" ht="13.8">
      <c r="A22" s="171" t="s">
        <v>32</v>
      </c>
      <c r="B22" s="528">
        <v>1882</v>
      </c>
      <c r="C22" s="528">
        <v>874</v>
      </c>
      <c r="D22" s="528">
        <v>1008</v>
      </c>
      <c r="E22" s="528">
        <v>873</v>
      </c>
      <c r="F22" s="528">
        <v>519</v>
      </c>
      <c r="G22" s="528">
        <v>97</v>
      </c>
      <c r="H22" s="528">
        <v>42</v>
      </c>
      <c r="I22" s="528">
        <v>98</v>
      </c>
      <c r="J22" s="528">
        <v>63</v>
      </c>
      <c r="K22" s="528">
        <v>435</v>
      </c>
      <c r="L22" s="528">
        <v>181</v>
      </c>
      <c r="M22" s="528">
        <v>956</v>
      </c>
      <c r="N22" s="528">
        <v>518</v>
      </c>
      <c r="O22" s="528">
        <v>21</v>
      </c>
      <c r="P22" s="528">
        <v>3</v>
      </c>
      <c r="Q22" s="528">
        <v>177</v>
      </c>
      <c r="R22" s="528">
        <v>62</v>
      </c>
      <c r="S22" s="528">
        <v>156</v>
      </c>
      <c r="T22" s="528">
        <v>65</v>
      </c>
      <c r="U22" s="528">
        <v>4695</v>
      </c>
      <c r="V22" s="529">
        <v>2461</v>
      </c>
      <c r="X22" s="472" t="s">
        <v>32</v>
      </c>
      <c r="Y22" s="528">
        <v>66</v>
      </c>
      <c r="Z22" s="528">
        <v>34</v>
      </c>
      <c r="AA22" s="528">
        <v>32</v>
      </c>
      <c r="AB22" s="528">
        <v>14</v>
      </c>
      <c r="AC22" s="528">
        <v>8</v>
      </c>
      <c r="AD22" s="528">
        <v>4</v>
      </c>
      <c r="AE22" s="528">
        <v>0</v>
      </c>
      <c r="AF22" s="528">
        <v>6</v>
      </c>
      <c r="AG22" s="528">
        <v>4</v>
      </c>
      <c r="AH22" s="528">
        <v>6</v>
      </c>
      <c r="AI22" s="528">
        <v>3</v>
      </c>
      <c r="AJ22" s="528">
        <v>139</v>
      </c>
      <c r="AK22" s="528">
        <v>77</v>
      </c>
      <c r="AL22" s="528">
        <v>5</v>
      </c>
      <c r="AM22" s="528">
        <v>1</v>
      </c>
      <c r="AN22" s="528">
        <v>36</v>
      </c>
      <c r="AO22" s="528">
        <v>11</v>
      </c>
      <c r="AP22" s="528">
        <v>22</v>
      </c>
      <c r="AQ22" s="528">
        <v>14</v>
      </c>
      <c r="AR22" s="528">
        <v>298</v>
      </c>
      <c r="AS22" s="529">
        <v>150</v>
      </c>
      <c r="AU22" s="472" t="s">
        <v>32</v>
      </c>
      <c r="AV22" s="337">
        <f>SUM(AV114:AV116)</f>
        <v>42</v>
      </c>
      <c r="AW22" s="337">
        <f t="shared" ref="AW22:BH22" si="15">SUM(AW114:AW116)</f>
        <v>26</v>
      </c>
      <c r="AX22" s="337">
        <f t="shared" si="15"/>
        <v>3</v>
      </c>
      <c r="AY22" s="337">
        <f t="shared" si="15"/>
        <v>4</v>
      </c>
      <c r="AZ22" s="337">
        <f t="shared" si="15"/>
        <v>15</v>
      </c>
      <c r="BA22" s="337">
        <f t="shared" si="15"/>
        <v>28</v>
      </c>
      <c r="BB22" s="337">
        <f t="shared" si="15"/>
        <v>3</v>
      </c>
      <c r="BC22" s="337">
        <f t="shared" si="15"/>
        <v>8</v>
      </c>
      <c r="BD22" s="337">
        <f t="shared" si="15"/>
        <v>5</v>
      </c>
      <c r="BE22" s="337">
        <f t="shared" si="15"/>
        <v>134</v>
      </c>
      <c r="BF22" s="337">
        <f t="shared" si="15"/>
        <v>130</v>
      </c>
      <c r="BG22" s="337">
        <f t="shared" si="15"/>
        <v>9</v>
      </c>
      <c r="BH22" s="337">
        <f t="shared" si="15"/>
        <v>139</v>
      </c>
      <c r="BI22" s="339">
        <f>SUM(BI114:BI116)</f>
        <v>30</v>
      </c>
      <c r="BK22" s="525" t="s">
        <v>32</v>
      </c>
      <c r="BL22" s="337">
        <f>SUM(BL114:BL116)</f>
        <v>188</v>
      </c>
      <c r="BM22" s="339">
        <f>SUM(BM114:BM116)</f>
        <v>41</v>
      </c>
      <c r="BN22" s="398"/>
    </row>
    <row r="23" spans="1:66" s="36" customFormat="1" ht="13.8">
      <c r="A23" s="171" t="s">
        <v>33</v>
      </c>
      <c r="B23" s="528">
        <v>88</v>
      </c>
      <c r="C23" s="528">
        <v>37</v>
      </c>
      <c r="D23" s="528">
        <v>51</v>
      </c>
      <c r="E23" s="528">
        <v>71</v>
      </c>
      <c r="F23" s="528">
        <v>41</v>
      </c>
      <c r="G23" s="528">
        <v>0</v>
      </c>
      <c r="H23" s="528">
        <v>0</v>
      </c>
      <c r="I23" s="528">
        <v>0</v>
      </c>
      <c r="J23" s="528">
        <v>0</v>
      </c>
      <c r="K23" s="528">
        <v>0</v>
      </c>
      <c r="L23" s="528">
        <v>0</v>
      </c>
      <c r="M23" s="528">
        <v>74</v>
      </c>
      <c r="N23" s="528">
        <v>38</v>
      </c>
      <c r="O23" s="528">
        <v>0</v>
      </c>
      <c r="P23" s="528">
        <v>0</v>
      </c>
      <c r="Q23" s="528">
        <v>15</v>
      </c>
      <c r="R23" s="528">
        <v>7</v>
      </c>
      <c r="S23" s="528">
        <v>0</v>
      </c>
      <c r="T23" s="528">
        <v>0</v>
      </c>
      <c r="U23" s="528">
        <v>248</v>
      </c>
      <c r="V23" s="529">
        <v>137</v>
      </c>
      <c r="X23" s="472" t="s">
        <v>33</v>
      </c>
      <c r="Y23" s="528">
        <v>6</v>
      </c>
      <c r="Z23" s="528">
        <v>2</v>
      </c>
      <c r="AA23" s="528">
        <v>4</v>
      </c>
      <c r="AB23" s="528">
        <v>2</v>
      </c>
      <c r="AC23" s="528">
        <v>1</v>
      </c>
      <c r="AD23" s="528">
        <v>0</v>
      </c>
      <c r="AE23" s="528">
        <v>0</v>
      </c>
      <c r="AF23" s="528">
        <v>0</v>
      </c>
      <c r="AG23" s="528">
        <v>0</v>
      </c>
      <c r="AH23" s="528">
        <v>0</v>
      </c>
      <c r="AI23" s="528">
        <v>0</v>
      </c>
      <c r="AJ23" s="528">
        <v>9</v>
      </c>
      <c r="AK23" s="528">
        <v>6</v>
      </c>
      <c r="AL23" s="528">
        <v>0</v>
      </c>
      <c r="AM23" s="528">
        <v>0</v>
      </c>
      <c r="AN23" s="528">
        <v>0</v>
      </c>
      <c r="AO23" s="528">
        <v>0</v>
      </c>
      <c r="AP23" s="528">
        <v>0</v>
      </c>
      <c r="AQ23" s="528">
        <v>0</v>
      </c>
      <c r="AR23" s="528">
        <v>17</v>
      </c>
      <c r="AS23" s="529">
        <v>11</v>
      </c>
      <c r="AU23" s="472" t="s">
        <v>33</v>
      </c>
      <c r="AV23" s="337">
        <f t="shared" ref="AV23:BI23" si="16">SUM(AV118:AV118)</f>
        <v>2</v>
      </c>
      <c r="AW23" s="337">
        <f t="shared" si="16"/>
        <v>2</v>
      </c>
      <c r="AX23" s="337">
        <f t="shared" si="16"/>
        <v>0</v>
      </c>
      <c r="AY23" s="337">
        <f t="shared" si="16"/>
        <v>0</v>
      </c>
      <c r="AZ23" s="337">
        <f t="shared" si="16"/>
        <v>0</v>
      </c>
      <c r="BA23" s="337">
        <f t="shared" si="16"/>
        <v>2</v>
      </c>
      <c r="BB23" s="337">
        <f t="shared" si="16"/>
        <v>0</v>
      </c>
      <c r="BC23" s="337">
        <f t="shared" si="16"/>
        <v>1</v>
      </c>
      <c r="BD23" s="337">
        <f t="shared" si="16"/>
        <v>0</v>
      </c>
      <c r="BE23" s="337">
        <f t="shared" si="16"/>
        <v>7</v>
      </c>
      <c r="BF23" s="337">
        <f t="shared" si="16"/>
        <v>7</v>
      </c>
      <c r="BG23" s="337">
        <f t="shared" si="16"/>
        <v>7</v>
      </c>
      <c r="BH23" s="337">
        <f t="shared" si="16"/>
        <v>14</v>
      </c>
      <c r="BI23" s="339">
        <f t="shared" si="16"/>
        <v>5</v>
      </c>
      <c r="BK23" s="525" t="s">
        <v>33</v>
      </c>
      <c r="BL23" s="337">
        <f>SUM(BL118:BL118)</f>
        <v>23</v>
      </c>
      <c r="BM23" s="339">
        <f>SUM(BM118:BM118)</f>
        <v>3</v>
      </c>
      <c r="BN23" s="398"/>
    </row>
    <row r="24" spans="1:66" s="36" customFormat="1" ht="13.8">
      <c r="A24" s="171" t="s">
        <v>34</v>
      </c>
      <c r="B24" s="528">
        <v>383</v>
      </c>
      <c r="C24" s="528">
        <v>186</v>
      </c>
      <c r="D24" s="528">
        <v>197</v>
      </c>
      <c r="E24" s="528">
        <v>220</v>
      </c>
      <c r="F24" s="528">
        <v>107</v>
      </c>
      <c r="G24" s="528">
        <v>64</v>
      </c>
      <c r="H24" s="528">
        <v>33</v>
      </c>
      <c r="I24" s="528">
        <v>55</v>
      </c>
      <c r="J24" s="528">
        <v>23</v>
      </c>
      <c r="K24" s="528">
        <v>99</v>
      </c>
      <c r="L24" s="528">
        <v>34</v>
      </c>
      <c r="M24" s="528">
        <v>334</v>
      </c>
      <c r="N24" s="528">
        <v>165</v>
      </c>
      <c r="O24" s="528">
        <v>0</v>
      </c>
      <c r="P24" s="528">
        <v>0</v>
      </c>
      <c r="Q24" s="528">
        <v>129</v>
      </c>
      <c r="R24" s="528">
        <v>41</v>
      </c>
      <c r="S24" s="528">
        <v>6</v>
      </c>
      <c r="T24" s="528">
        <v>1</v>
      </c>
      <c r="U24" s="528">
        <v>1290</v>
      </c>
      <c r="V24" s="529">
        <v>601</v>
      </c>
      <c r="X24" s="472" t="s">
        <v>34</v>
      </c>
      <c r="Y24" s="528">
        <v>13</v>
      </c>
      <c r="Z24" s="528">
        <v>5</v>
      </c>
      <c r="AA24" s="528">
        <v>8</v>
      </c>
      <c r="AB24" s="528">
        <v>1</v>
      </c>
      <c r="AC24" s="528">
        <v>0</v>
      </c>
      <c r="AD24" s="528">
        <v>0</v>
      </c>
      <c r="AE24" s="528">
        <v>0</v>
      </c>
      <c r="AF24" s="528">
        <v>1</v>
      </c>
      <c r="AG24" s="528">
        <v>1</v>
      </c>
      <c r="AH24" s="528">
        <v>0</v>
      </c>
      <c r="AI24" s="528">
        <v>0</v>
      </c>
      <c r="AJ24" s="528">
        <v>38</v>
      </c>
      <c r="AK24" s="528">
        <v>14</v>
      </c>
      <c r="AL24" s="528">
        <v>0</v>
      </c>
      <c r="AM24" s="528">
        <v>0</v>
      </c>
      <c r="AN24" s="528">
        <v>12</v>
      </c>
      <c r="AO24" s="528">
        <v>4</v>
      </c>
      <c r="AP24" s="528">
        <v>0</v>
      </c>
      <c r="AQ24" s="528">
        <v>0</v>
      </c>
      <c r="AR24" s="528">
        <v>65</v>
      </c>
      <c r="AS24" s="529">
        <v>27</v>
      </c>
      <c r="AU24" s="472" t="s">
        <v>34</v>
      </c>
      <c r="AV24" s="337">
        <f t="shared" ref="AV24:BI24" si="17">SUM(AV124:AV125)</f>
        <v>10</v>
      </c>
      <c r="AW24" s="337">
        <f t="shared" si="17"/>
        <v>6</v>
      </c>
      <c r="AX24" s="337">
        <f t="shared" si="17"/>
        <v>1</v>
      </c>
      <c r="AY24" s="337">
        <f t="shared" si="17"/>
        <v>2</v>
      </c>
      <c r="AZ24" s="337">
        <f t="shared" si="17"/>
        <v>3</v>
      </c>
      <c r="BA24" s="337">
        <f t="shared" si="17"/>
        <v>8</v>
      </c>
      <c r="BB24" s="337">
        <f t="shared" si="17"/>
        <v>0</v>
      </c>
      <c r="BC24" s="337">
        <f t="shared" si="17"/>
        <v>4</v>
      </c>
      <c r="BD24" s="337">
        <f t="shared" si="17"/>
        <v>1</v>
      </c>
      <c r="BE24" s="337">
        <f t="shared" si="17"/>
        <v>35</v>
      </c>
      <c r="BF24" s="337">
        <f t="shared" si="17"/>
        <v>34</v>
      </c>
      <c r="BG24" s="337">
        <f t="shared" si="17"/>
        <v>9</v>
      </c>
      <c r="BH24" s="337">
        <f t="shared" si="17"/>
        <v>43</v>
      </c>
      <c r="BI24" s="339">
        <f t="shared" si="17"/>
        <v>8</v>
      </c>
      <c r="BK24" s="525" t="s">
        <v>34</v>
      </c>
      <c r="BL24" s="337">
        <f>SUM(BL124:BL125)</f>
        <v>37</v>
      </c>
      <c r="BM24" s="339">
        <f>SUM(BM124:BM125)</f>
        <v>6</v>
      </c>
      <c r="BN24" s="398"/>
    </row>
    <row r="25" spans="1:66" s="36" customFormat="1" ht="13.8">
      <c r="A25" s="171" t="s">
        <v>35</v>
      </c>
      <c r="B25" s="528">
        <v>1662</v>
      </c>
      <c r="C25" s="528">
        <v>893</v>
      </c>
      <c r="D25" s="528">
        <v>769</v>
      </c>
      <c r="E25" s="528">
        <v>1150</v>
      </c>
      <c r="F25" s="528">
        <v>573</v>
      </c>
      <c r="G25" s="528">
        <v>0</v>
      </c>
      <c r="H25" s="528">
        <v>0</v>
      </c>
      <c r="I25" s="528">
        <v>167</v>
      </c>
      <c r="J25" s="528">
        <v>50</v>
      </c>
      <c r="K25" s="528">
        <v>203</v>
      </c>
      <c r="L25" s="528">
        <v>70</v>
      </c>
      <c r="M25" s="528">
        <v>1413</v>
      </c>
      <c r="N25" s="528">
        <v>613</v>
      </c>
      <c r="O25" s="528">
        <v>13</v>
      </c>
      <c r="P25" s="528">
        <v>4</v>
      </c>
      <c r="Q25" s="528">
        <v>176</v>
      </c>
      <c r="R25" s="528">
        <v>56</v>
      </c>
      <c r="S25" s="528">
        <v>0</v>
      </c>
      <c r="T25" s="528">
        <v>0</v>
      </c>
      <c r="U25" s="528">
        <v>4784</v>
      </c>
      <c r="V25" s="529">
        <v>2135</v>
      </c>
      <c r="X25" s="472" t="s">
        <v>35</v>
      </c>
      <c r="Y25" s="528">
        <v>18</v>
      </c>
      <c r="Z25" s="528">
        <v>10</v>
      </c>
      <c r="AA25" s="528">
        <v>8</v>
      </c>
      <c r="AB25" s="528">
        <v>21</v>
      </c>
      <c r="AC25" s="528">
        <v>9</v>
      </c>
      <c r="AD25" s="528">
        <v>0</v>
      </c>
      <c r="AE25" s="528">
        <v>0</v>
      </c>
      <c r="AF25" s="528">
        <v>24</v>
      </c>
      <c r="AG25" s="528">
        <v>13</v>
      </c>
      <c r="AH25" s="528">
        <v>0</v>
      </c>
      <c r="AI25" s="528">
        <v>0</v>
      </c>
      <c r="AJ25" s="528">
        <v>124</v>
      </c>
      <c r="AK25" s="528">
        <v>54</v>
      </c>
      <c r="AL25" s="528">
        <v>0</v>
      </c>
      <c r="AM25" s="528">
        <v>0</v>
      </c>
      <c r="AN25" s="528">
        <v>11</v>
      </c>
      <c r="AO25" s="528">
        <v>5</v>
      </c>
      <c r="AP25" s="528">
        <v>0</v>
      </c>
      <c r="AQ25" s="528">
        <v>0</v>
      </c>
      <c r="AR25" s="528">
        <v>198</v>
      </c>
      <c r="AS25" s="529">
        <v>89</v>
      </c>
      <c r="AU25" s="472" t="s">
        <v>35</v>
      </c>
      <c r="AV25" s="337">
        <f>SUM(AV127:AV130)</f>
        <v>42</v>
      </c>
      <c r="AW25" s="337">
        <f t="shared" ref="AW25:BH25" si="18">SUM(AW127:AW130)</f>
        <v>24</v>
      </c>
      <c r="AX25" s="337">
        <f t="shared" si="18"/>
        <v>1</v>
      </c>
      <c r="AY25" s="337">
        <f t="shared" si="18"/>
        <v>8</v>
      </c>
      <c r="AZ25" s="337">
        <f t="shared" si="18"/>
        <v>7</v>
      </c>
      <c r="BA25" s="337">
        <f t="shared" si="18"/>
        <v>31</v>
      </c>
      <c r="BB25" s="337">
        <f t="shared" si="18"/>
        <v>3</v>
      </c>
      <c r="BC25" s="337">
        <f t="shared" si="18"/>
        <v>10</v>
      </c>
      <c r="BD25" s="337">
        <f t="shared" si="18"/>
        <v>0</v>
      </c>
      <c r="BE25" s="337">
        <f t="shared" si="18"/>
        <v>126</v>
      </c>
      <c r="BF25" s="337">
        <f t="shared" si="18"/>
        <v>87</v>
      </c>
      <c r="BG25" s="337">
        <f t="shared" si="18"/>
        <v>35</v>
      </c>
      <c r="BH25" s="337">
        <f t="shared" si="18"/>
        <v>122</v>
      </c>
      <c r="BI25" s="339">
        <f>SUM(BI127:BI130)</f>
        <v>25</v>
      </c>
      <c r="BK25" s="525" t="s">
        <v>35</v>
      </c>
      <c r="BL25" s="337">
        <f>SUM(BL127:BL130)</f>
        <v>129</v>
      </c>
      <c r="BM25" s="339">
        <f>SUM(BM127:BM130)</f>
        <v>16</v>
      </c>
      <c r="BN25" s="398"/>
    </row>
    <row r="26" spans="1:66" s="36" customFormat="1" ht="13.8">
      <c r="A26" s="171" t="s">
        <v>36</v>
      </c>
      <c r="B26" s="528">
        <v>1938</v>
      </c>
      <c r="C26" s="528">
        <v>1052</v>
      </c>
      <c r="D26" s="528">
        <v>886</v>
      </c>
      <c r="E26" s="528">
        <v>1246</v>
      </c>
      <c r="F26" s="528">
        <v>568</v>
      </c>
      <c r="G26" s="528">
        <v>0</v>
      </c>
      <c r="H26" s="528">
        <v>0</v>
      </c>
      <c r="I26" s="528">
        <v>99</v>
      </c>
      <c r="J26" s="528">
        <v>36</v>
      </c>
      <c r="K26" s="528">
        <v>372</v>
      </c>
      <c r="L26" s="528">
        <v>106</v>
      </c>
      <c r="M26" s="528">
        <v>1067</v>
      </c>
      <c r="N26" s="528">
        <v>417</v>
      </c>
      <c r="O26" s="528">
        <v>0</v>
      </c>
      <c r="P26" s="528">
        <v>0</v>
      </c>
      <c r="Q26" s="528">
        <v>113</v>
      </c>
      <c r="R26" s="528">
        <v>35</v>
      </c>
      <c r="S26" s="528">
        <v>56</v>
      </c>
      <c r="T26" s="528">
        <v>14</v>
      </c>
      <c r="U26" s="528">
        <v>4891</v>
      </c>
      <c r="V26" s="529">
        <v>2062</v>
      </c>
      <c r="X26" s="472" t="s">
        <v>36</v>
      </c>
      <c r="Y26" s="528">
        <v>77</v>
      </c>
      <c r="Z26" s="528">
        <v>39</v>
      </c>
      <c r="AA26" s="528">
        <v>38</v>
      </c>
      <c r="AB26" s="528">
        <v>43</v>
      </c>
      <c r="AC26" s="528">
        <v>20</v>
      </c>
      <c r="AD26" s="528">
        <v>0</v>
      </c>
      <c r="AE26" s="528">
        <v>0</v>
      </c>
      <c r="AF26" s="528">
        <v>0</v>
      </c>
      <c r="AG26" s="528">
        <v>0</v>
      </c>
      <c r="AH26" s="528">
        <v>10</v>
      </c>
      <c r="AI26" s="528">
        <v>3</v>
      </c>
      <c r="AJ26" s="528">
        <v>139</v>
      </c>
      <c r="AK26" s="528">
        <v>60</v>
      </c>
      <c r="AL26" s="528">
        <v>0</v>
      </c>
      <c r="AM26" s="528">
        <v>0</v>
      </c>
      <c r="AN26" s="528">
        <v>13</v>
      </c>
      <c r="AO26" s="528">
        <v>2</v>
      </c>
      <c r="AP26" s="528">
        <v>5</v>
      </c>
      <c r="AQ26" s="528">
        <v>1</v>
      </c>
      <c r="AR26" s="528">
        <v>287</v>
      </c>
      <c r="AS26" s="529">
        <v>124</v>
      </c>
      <c r="AU26" s="472" t="s">
        <v>36</v>
      </c>
      <c r="AV26" s="337">
        <f t="shared" ref="AV26:BI26" si="19">SUM(AV132:AV137)</f>
        <v>35</v>
      </c>
      <c r="AW26" s="337">
        <f t="shared" si="19"/>
        <v>24</v>
      </c>
      <c r="AX26" s="337">
        <f t="shared" si="19"/>
        <v>0</v>
      </c>
      <c r="AY26" s="337">
        <f t="shared" si="19"/>
        <v>2</v>
      </c>
      <c r="AZ26" s="337">
        <f t="shared" si="19"/>
        <v>11</v>
      </c>
      <c r="BA26" s="337">
        <f t="shared" si="19"/>
        <v>20</v>
      </c>
      <c r="BB26" s="337">
        <f t="shared" si="19"/>
        <v>0</v>
      </c>
      <c r="BC26" s="337">
        <f t="shared" si="19"/>
        <v>5</v>
      </c>
      <c r="BD26" s="337">
        <f t="shared" si="19"/>
        <v>3</v>
      </c>
      <c r="BE26" s="337">
        <f t="shared" si="19"/>
        <v>100</v>
      </c>
      <c r="BF26" s="337">
        <f t="shared" si="19"/>
        <v>67</v>
      </c>
      <c r="BG26" s="337">
        <f t="shared" si="19"/>
        <v>22</v>
      </c>
      <c r="BH26" s="337">
        <f t="shared" si="19"/>
        <v>89</v>
      </c>
      <c r="BI26" s="339">
        <f t="shared" si="19"/>
        <v>22</v>
      </c>
      <c r="BK26" s="525" t="s">
        <v>36</v>
      </c>
      <c r="BL26" s="337">
        <f>SUM(BL132:BL137)</f>
        <v>111</v>
      </c>
      <c r="BM26" s="339">
        <f>SUM(BM132:BM137)</f>
        <v>25</v>
      </c>
      <c r="BN26" s="398"/>
    </row>
    <row r="27" spans="1:66" s="36" customFormat="1" ht="13.8">
      <c r="A27" s="171" t="s">
        <v>37</v>
      </c>
      <c r="B27" s="528">
        <v>4170</v>
      </c>
      <c r="C27" s="528">
        <v>1939</v>
      </c>
      <c r="D27" s="528">
        <v>2231</v>
      </c>
      <c r="E27" s="528">
        <v>2360</v>
      </c>
      <c r="F27" s="528">
        <v>1364</v>
      </c>
      <c r="G27" s="528">
        <v>134</v>
      </c>
      <c r="H27" s="528">
        <v>69</v>
      </c>
      <c r="I27" s="528">
        <v>185</v>
      </c>
      <c r="J27" s="528">
        <v>80</v>
      </c>
      <c r="K27" s="528">
        <v>1184</v>
      </c>
      <c r="L27" s="528">
        <v>529</v>
      </c>
      <c r="M27" s="528">
        <v>3015</v>
      </c>
      <c r="N27" s="528">
        <v>1624</v>
      </c>
      <c r="O27" s="528">
        <v>65</v>
      </c>
      <c r="P27" s="528">
        <v>24</v>
      </c>
      <c r="Q27" s="528">
        <v>542</v>
      </c>
      <c r="R27" s="528">
        <v>214</v>
      </c>
      <c r="S27" s="528">
        <v>136</v>
      </c>
      <c r="T27" s="528">
        <v>49</v>
      </c>
      <c r="U27" s="528">
        <v>11791</v>
      </c>
      <c r="V27" s="529">
        <v>6184</v>
      </c>
      <c r="X27" s="472" t="s">
        <v>37</v>
      </c>
      <c r="Y27" s="528">
        <v>150</v>
      </c>
      <c r="Z27" s="528">
        <v>74</v>
      </c>
      <c r="AA27" s="528">
        <v>76</v>
      </c>
      <c r="AB27" s="528">
        <v>48</v>
      </c>
      <c r="AC27" s="528">
        <v>28</v>
      </c>
      <c r="AD27" s="528">
        <v>0</v>
      </c>
      <c r="AE27" s="528">
        <v>0</v>
      </c>
      <c r="AF27" s="528">
        <v>4</v>
      </c>
      <c r="AG27" s="528">
        <v>2</v>
      </c>
      <c r="AH27" s="528">
        <v>16</v>
      </c>
      <c r="AI27" s="528">
        <v>6</v>
      </c>
      <c r="AJ27" s="528">
        <v>218</v>
      </c>
      <c r="AK27" s="528">
        <v>121</v>
      </c>
      <c r="AL27" s="528">
        <v>5</v>
      </c>
      <c r="AM27" s="528">
        <v>1</v>
      </c>
      <c r="AN27" s="528">
        <v>81</v>
      </c>
      <c r="AO27" s="528">
        <v>31</v>
      </c>
      <c r="AP27" s="528">
        <v>5</v>
      </c>
      <c r="AQ27" s="528">
        <v>1</v>
      </c>
      <c r="AR27" s="528">
        <v>527</v>
      </c>
      <c r="AS27" s="529">
        <v>266</v>
      </c>
      <c r="AU27" s="472" t="s">
        <v>37</v>
      </c>
      <c r="AV27" s="337">
        <f>SUM(AV139:AV145)</f>
        <v>107</v>
      </c>
      <c r="AW27" s="337">
        <f t="shared" ref="AW27:BH27" si="20">SUM(AW139:AW145)</f>
        <v>63</v>
      </c>
      <c r="AX27" s="337">
        <f t="shared" si="20"/>
        <v>4</v>
      </c>
      <c r="AY27" s="337">
        <f t="shared" si="20"/>
        <v>5</v>
      </c>
      <c r="AZ27" s="337">
        <f t="shared" si="20"/>
        <v>33</v>
      </c>
      <c r="BA27" s="337">
        <f t="shared" si="20"/>
        <v>76</v>
      </c>
      <c r="BB27" s="337">
        <f t="shared" si="20"/>
        <v>4</v>
      </c>
      <c r="BC27" s="337">
        <f t="shared" si="20"/>
        <v>19</v>
      </c>
      <c r="BD27" s="337">
        <f t="shared" si="20"/>
        <v>5</v>
      </c>
      <c r="BE27" s="337">
        <f t="shared" si="20"/>
        <v>316</v>
      </c>
      <c r="BF27" s="337">
        <f t="shared" si="20"/>
        <v>307</v>
      </c>
      <c r="BG27" s="337">
        <f t="shared" si="20"/>
        <v>17</v>
      </c>
      <c r="BH27" s="337">
        <f t="shared" si="20"/>
        <v>324</v>
      </c>
      <c r="BI27" s="339">
        <f>SUM(BI139:BI145)</f>
        <v>67</v>
      </c>
      <c r="BK27" s="525" t="s">
        <v>37</v>
      </c>
      <c r="BL27" s="337">
        <f>SUM(BL139:BL145)</f>
        <v>431</v>
      </c>
      <c r="BM27" s="339">
        <f>SUM(BM139:BM145)</f>
        <v>77</v>
      </c>
      <c r="BN27" s="398"/>
    </row>
    <row r="28" spans="1:66" s="36" customFormat="1" ht="13.8">
      <c r="A28" s="171" t="s">
        <v>38</v>
      </c>
      <c r="B28" s="528">
        <v>522</v>
      </c>
      <c r="C28" s="528">
        <v>257</v>
      </c>
      <c r="D28" s="528">
        <v>265</v>
      </c>
      <c r="E28" s="528">
        <v>276</v>
      </c>
      <c r="F28" s="528">
        <v>153</v>
      </c>
      <c r="G28" s="528">
        <v>0</v>
      </c>
      <c r="H28" s="528">
        <v>0</v>
      </c>
      <c r="I28" s="528">
        <v>0</v>
      </c>
      <c r="J28" s="528">
        <v>0</v>
      </c>
      <c r="K28" s="528">
        <v>116</v>
      </c>
      <c r="L28" s="528">
        <v>55</v>
      </c>
      <c r="M28" s="528">
        <v>348</v>
      </c>
      <c r="N28" s="528">
        <v>170</v>
      </c>
      <c r="O28" s="528">
        <v>0</v>
      </c>
      <c r="P28" s="528">
        <v>0</v>
      </c>
      <c r="Q28" s="528">
        <v>0</v>
      </c>
      <c r="R28" s="528">
        <v>0</v>
      </c>
      <c r="S28" s="528">
        <v>86</v>
      </c>
      <c r="T28" s="528">
        <v>33</v>
      </c>
      <c r="U28" s="528">
        <v>1348</v>
      </c>
      <c r="V28" s="529">
        <v>676</v>
      </c>
      <c r="X28" s="472" t="s">
        <v>38</v>
      </c>
      <c r="Y28" s="528">
        <v>12</v>
      </c>
      <c r="Z28" s="528">
        <v>9</v>
      </c>
      <c r="AA28" s="528">
        <v>3</v>
      </c>
      <c r="AB28" s="528">
        <v>7</v>
      </c>
      <c r="AC28" s="528">
        <v>1</v>
      </c>
      <c r="AD28" s="528">
        <v>0</v>
      </c>
      <c r="AE28" s="528">
        <v>0</v>
      </c>
      <c r="AF28" s="528">
        <v>0</v>
      </c>
      <c r="AG28" s="528">
        <v>0</v>
      </c>
      <c r="AH28" s="528">
        <v>1</v>
      </c>
      <c r="AI28" s="528">
        <v>0</v>
      </c>
      <c r="AJ28" s="528">
        <v>37</v>
      </c>
      <c r="AK28" s="528">
        <v>20</v>
      </c>
      <c r="AL28" s="528">
        <v>0</v>
      </c>
      <c r="AM28" s="528">
        <v>0</v>
      </c>
      <c r="AN28" s="528">
        <v>0</v>
      </c>
      <c r="AO28" s="528">
        <v>0</v>
      </c>
      <c r="AP28" s="528">
        <v>11</v>
      </c>
      <c r="AQ28" s="528">
        <v>2</v>
      </c>
      <c r="AR28" s="528">
        <v>68</v>
      </c>
      <c r="AS28" s="529">
        <v>26</v>
      </c>
      <c r="AU28" s="472" t="s">
        <v>38</v>
      </c>
      <c r="AV28" s="337">
        <f t="shared" ref="AV28:BI28" si="21">SUM(AV147:AV149)</f>
        <v>13</v>
      </c>
      <c r="AW28" s="337">
        <f t="shared" si="21"/>
        <v>6</v>
      </c>
      <c r="AX28" s="337">
        <f t="shared" si="21"/>
        <v>0</v>
      </c>
      <c r="AY28" s="337">
        <f t="shared" si="21"/>
        <v>0</v>
      </c>
      <c r="AZ28" s="337">
        <f t="shared" si="21"/>
        <v>2</v>
      </c>
      <c r="BA28" s="337">
        <f t="shared" si="21"/>
        <v>6</v>
      </c>
      <c r="BB28" s="337">
        <f t="shared" si="21"/>
        <v>0</v>
      </c>
      <c r="BC28" s="337">
        <f t="shared" si="21"/>
        <v>0</v>
      </c>
      <c r="BD28" s="337">
        <f t="shared" si="21"/>
        <v>2</v>
      </c>
      <c r="BE28" s="337">
        <f t="shared" si="21"/>
        <v>29</v>
      </c>
      <c r="BF28" s="337">
        <f t="shared" si="21"/>
        <v>27</v>
      </c>
      <c r="BG28" s="337">
        <f t="shared" si="21"/>
        <v>2</v>
      </c>
      <c r="BH28" s="337">
        <f t="shared" si="21"/>
        <v>29</v>
      </c>
      <c r="BI28" s="339">
        <f t="shared" si="21"/>
        <v>8</v>
      </c>
      <c r="BK28" s="525" t="s">
        <v>38</v>
      </c>
      <c r="BL28" s="337">
        <f>SUM(BL147:BL149)</f>
        <v>51</v>
      </c>
      <c r="BM28" s="339">
        <f>SUM(BM147:BM149)</f>
        <v>9</v>
      </c>
      <c r="BN28" s="398"/>
    </row>
    <row r="29" spans="1:66" s="36" customFormat="1" thickBot="1">
      <c r="A29" s="258" t="s">
        <v>39</v>
      </c>
      <c r="B29" s="530">
        <v>43475</v>
      </c>
      <c r="C29" s="528">
        <v>20314</v>
      </c>
      <c r="D29" s="530">
        <v>23161</v>
      </c>
      <c r="E29" s="530">
        <v>21521</v>
      </c>
      <c r="F29" s="530">
        <v>12291</v>
      </c>
      <c r="G29" s="530">
        <v>615</v>
      </c>
      <c r="H29" s="530">
        <v>276</v>
      </c>
      <c r="I29" s="530">
        <v>2804</v>
      </c>
      <c r="J29" s="530">
        <v>1299</v>
      </c>
      <c r="K29" s="530">
        <v>12658</v>
      </c>
      <c r="L29" s="530">
        <v>5853</v>
      </c>
      <c r="M29" s="530">
        <v>29516</v>
      </c>
      <c r="N29" s="530">
        <v>15898</v>
      </c>
      <c r="O29" s="530">
        <v>1334</v>
      </c>
      <c r="P29" s="530">
        <v>535</v>
      </c>
      <c r="Q29" s="530">
        <v>6208</v>
      </c>
      <c r="R29" s="530">
        <v>2492</v>
      </c>
      <c r="S29" s="530">
        <v>2905</v>
      </c>
      <c r="T29" s="530">
        <v>1209</v>
      </c>
      <c r="U29" s="530">
        <v>121036</v>
      </c>
      <c r="V29" s="531">
        <v>63014</v>
      </c>
      <c r="X29" s="258" t="s">
        <v>39</v>
      </c>
      <c r="Y29" s="530">
        <v>1238</v>
      </c>
      <c r="Z29" s="528">
        <v>578</v>
      </c>
      <c r="AA29" s="530">
        <v>660</v>
      </c>
      <c r="AB29" s="530">
        <v>388</v>
      </c>
      <c r="AC29" s="530">
        <v>195</v>
      </c>
      <c r="AD29" s="530">
        <v>7</v>
      </c>
      <c r="AE29" s="530">
        <v>0</v>
      </c>
      <c r="AF29" s="530">
        <v>71</v>
      </c>
      <c r="AG29" s="530">
        <v>34</v>
      </c>
      <c r="AH29" s="530">
        <v>248</v>
      </c>
      <c r="AI29" s="530">
        <v>95</v>
      </c>
      <c r="AJ29" s="530">
        <v>3231</v>
      </c>
      <c r="AK29" s="530">
        <v>1673</v>
      </c>
      <c r="AL29" s="530">
        <v>197</v>
      </c>
      <c r="AM29" s="530">
        <v>68</v>
      </c>
      <c r="AN29" s="530">
        <v>977</v>
      </c>
      <c r="AO29" s="530">
        <v>378</v>
      </c>
      <c r="AP29" s="530">
        <v>333</v>
      </c>
      <c r="AQ29" s="530">
        <v>133</v>
      </c>
      <c r="AR29" s="530">
        <v>6690</v>
      </c>
      <c r="AS29" s="531">
        <v>3236</v>
      </c>
      <c r="AU29" s="258" t="s">
        <v>39</v>
      </c>
      <c r="AV29" s="340">
        <f t="shared" ref="AV29:BI29" si="22">SUM(AV7:AV28)</f>
        <v>997</v>
      </c>
      <c r="AW29" s="340">
        <f t="shared" si="22"/>
        <v>560</v>
      </c>
      <c r="AX29" s="340">
        <f t="shared" si="22"/>
        <v>21</v>
      </c>
      <c r="AY29" s="340">
        <f t="shared" si="22"/>
        <v>93</v>
      </c>
      <c r="AZ29" s="340">
        <f t="shared" si="22"/>
        <v>350</v>
      </c>
      <c r="BA29" s="340">
        <f t="shared" si="22"/>
        <v>705</v>
      </c>
      <c r="BB29" s="340">
        <f t="shared" si="22"/>
        <v>75</v>
      </c>
      <c r="BC29" s="340">
        <f t="shared" si="22"/>
        <v>257</v>
      </c>
      <c r="BD29" s="340">
        <f t="shared" si="22"/>
        <v>95</v>
      </c>
      <c r="BE29" s="340">
        <f t="shared" si="22"/>
        <v>3153</v>
      </c>
      <c r="BF29" s="340">
        <f t="shared" si="22"/>
        <v>3096</v>
      </c>
      <c r="BG29" s="340">
        <f t="shared" si="22"/>
        <v>398</v>
      </c>
      <c r="BH29" s="340">
        <f t="shared" si="22"/>
        <v>3494</v>
      </c>
      <c r="BI29" s="341">
        <f t="shared" si="22"/>
        <v>694</v>
      </c>
      <c r="BK29" s="526" t="s">
        <v>39</v>
      </c>
      <c r="BL29" s="340">
        <f>SUM(BL7:BL28)</f>
        <v>4894</v>
      </c>
      <c r="BM29" s="341">
        <f>SUM(BM7:BM28)</f>
        <v>1171</v>
      </c>
      <c r="BN29" s="398"/>
    </row>
    <row r="30" spans="1:66" s="36" customFormat="1" ht="13.8">
      <c r="A30" s="717" t="s">
        <v>465</v>
      </c>
      <c r="B30" s="717"/>
      <c r="C30" s="717"/>
      <c r="D30" s="717"/>
      <c r="E30" s="717"/>
      <c r="F30" s="717"/>
      <c r="G30" s="717"/>
      <c r="H30" s="717"/>
      <c r="I30" s="717"/>
      <c r="J30" s="717"/>
      <c r="K30" s="717"/>
      <c r="L30" s="717"/>
      <c r="M30" s="717"/>
      <c r="N30" s="717"/>
      <c r="O30" s="717"/>
      <c r="P30" s="717"/>
      <c r="Q30" s="717"/>
      <c r="R30" s="717"/>
      <c r="S30" s="717"/>
      <c r="T30" s="717"/>
      <c r="U30" s="717"/>
      <c r="V30" s="717"/>
      <c r="X30" s="717" t="s">
        <v>467</v>
      </c>
      <c r="Y30" s="717"/>
      <c r="Z30" s="717"/>
      <c r="AA30" s="717"/>
      <c r="AB30" s="717"/>
      <c r="AC30" s="717"/>
      <c r="AD30" s="717"/>
      <c r="AE30" s="717"/>
      <c r="AF30" s="717"/>
      <c r="AG30" s="717"/>
      <c r="AH30" s="717"/>
      <c r="AI30" s="717"/>
      <c r="AJ30" s="717"/>
      <c r="AK30" s="717"/>
      <c r="AL30" s="717"/>
      <c r="AM30" s="717"/>
      <c r="AN30" s="717"/>
      <c r="AO30" s="717"/>
      <c r="AP30" s="717"/>
      <c r="AQ30" s="717"/>
      <c r="AR30" s="717"/>
      <c r="AS30" s="717"/>
      <c r="AU30" s="717" t="s">
        <v>470</v>
      </c>
      <c r="AV30" s="717"/>
      <c r="AW30" s="717"/>
      <c r="AX30" s="717"/>
      <c r="AY30" s="717"/>
      <c r="AZ30" s="717"/>
      <c r="BA30" s="717"/>
      <c r="BB30" s="717"/>
      <c r="BC30" s="717"/>
      <c r="BD30" s="717"/>
      <c r="BE30" s="717"/>
      <c r="BF30" s="717"/>
      <c r="BG30" s="717"/>
      <c r="BH30" s="717"/>
      <c r="BI30" s="717"/>
      <c r="BK30" s="805" t="s">
        <v>473</v>
      </c>
      <c r="BL30" s="805"/>
      <c r="BM30" s="805"/>
    </row>
    <row r="31" spans="1:66" s="36" customFormat="1" thickBot="1">
      <c r="A31" s="703" t="s">
        <v>3</v>
      </c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703"/>
      <c r="M31" s="703"/>
      <c r="N31" s="703"/>
      <c r="O31" s="703"/>
      <c r="P31" s="703"/>
      <c r="Q31" s="703"/>
      <c r="R31" s="703"/>
      <c r="S31" s="703"/>
      <c r="T31" s="703"/>
      <c r="U31" s="703"/>
      <c r="V31" s="703"/>
      <c r="X31" s="703" t="s">
        <v>3</v>
      </c>
      <c r="Y31" s="703"/>
      <c r="Z31" s="703"/>
      <c r="AA31" s="703"/>
      <c r="AB31" s="703"/>
      <c r="AC31" s="703"/>
      <c r="AD31" s="703"/>
      <c r="AE31" s="703"/>
      <c r="AF31" s="703"/>
      <c r="AG31" s="703"/>
      <c r="AH31" s="703"/>
      <c r="AI31" s="703"/>
      <c r="AJ31" s="703"/>
      <c r="AK31" s="703"/>
      <c r="AL31" s="703"/>
      <c r="AM31" s="703"/>
      <c r="AN31" s="703"/>
      <c r="AO31" s="703"/>
      <c r="AP31" s="703"/>
      <c r="AQ31" s="703"/>
      <c r="AR31" s="703"/>
      <c r="AS31" s="703"/>
      <c r="AU31" s="703" t="s">
        <v>3</v>
      </c>
      <c r="AV31" s="703"/>
      <c r="AW31" s="703"/>
      <c r="AX31" s="703"/>
      <c r="AY31" s="703"/>
      <c r="AZ31" s="703"/>
      <c r="BA31" s="703"/>
      <c r="BB31" s="703"/>
      <c r="BC31" s="703"/>
      <c r="BD31" s="703"/>
      <c r="BE31" s="703"/>
      <c r="BF31" s="703"/>
      <c r="BG31" s="703"/>
      <c r="BH31" s="703"/>
      <c r="BI31" s="703"/>
      <c r="BK31" s="806" t="s">
        <v>3</v>
      </c>
      <c r="BL31" s="806"/>
      <c r="BM31" s="806"/>
    </row>
    <row r="32" spans="1:66" s="36" customFormat="1" ht="18.75" customHeight="1">
      <c r="A32" s="759" t="s">
        <v>202</v>
      </c>
      <c r="B32" s="697" t="s">
        <v>176</v>
      </c>
      <c r="C32" s="708"/>
      <c r="D32" s="698"/>
      <c r="E32" s="697" t="s">
        <v>177</v>
      </c>
      <c r="F32" s="698"/>
      <c r="G32" s="697" t="s">
        <v>178</v>
      </c>
      <c r="H32" s="698"/>
      <c r="I32" s="697" t="s">
        <v>179</v>
      </c>
      <c r="J32" s="761"/>
      <c r="K32" s="766" t="s">
        <v>157</v>
      </c>
      <c r="L32" s="767"/>
      <c r="M32" s="757" t="s">
        <v>180</v>
      </c>
      <c r="N32" s="698"/>
      <c r="O32" s="758" t="s">
        <v>181</v>
      </c>
      <c r="P32" s="698"/>
      <c r="Q32" s="758" t="s">
        <v>182</v>
      </c>
      <c r="R32" s="698"/>
      <c r="S32" s="758" t="s">
        <v>328</v>
      </c>
      <c r="T32" s="698"/>
      <c r="U32" s="758" t="s">
        <v>9</v>
      </c>
      <c r="V32" s="725"/>
      <c r="X32" s="759" t="s">
        <v>40</v>
      </c>
      <c r="Y32" s="758" t="s">
        <v>176</v>
      </c>
      <c r="Z32" s="708"/>
      <c r="AA32" s="709"/>
      <c r="AB32" s="758" t="s">
        <v>177</v>
      </c>
      <c r="AC32" s="709"/>
      <c r="AD32" s="758" t="s">
        <v>178</v>
      </c>
      <c r="AE32" s="709"/>
      <c r="AF32" s="758" t="s">
        <v>179</v>
      </c>
      <c r="AG32" s="761"/>
      <c r="AH32" s="766" t="s">
        <v>157</v>
      </c>
      <c r="AI32" s="767"/>
      <c r="AJ32" s="757" t="s">
        <v>180</v>
      </c>
      <c r="AK32" s="698"/>
      <c r="AL32" s="758" t="s">
        <v>181</v>
      </c>
      <c r="AM32" s="698"/>
      <c r="AN32" s="758" t="s">
        <v>182</v>
      </c>
      <c r="AO32" s="698"/>
      <c r="AP32" s="758" t="s">
        <v>328</v>
      </c>
      <c r="AQ32" s="698"/>
      <c r="AR32" s="758" t="s">
        <v>9</v>
      </c>
      <c r="AS32" s="725"/>
      <c r="AU32" s="655" t="s">
        <v>40</v>
      </c>
      <c r="AV32" s="659" t="s">
        <v>160</v>
      </c>
      <c r="AW32" s="660"/>
      <c r="AX32" s="660"/>
      <c r="AY32" s="660"/>
      <c r="AZ32" s="660"/>
      <c r="BA32" s="660"/>
      <c r="BB32" s="660"/>
      <c r="BC32" s="660"/>
      <c r="BD32" s="660"/>
      <c r="BE32" s="825"/>
      <c r="BF32" s="659" t="s">
        <v>11</v>
      </c>
      <c r="BG32" s="660"/>
      <c r="BH32" s="825"/>
      <c r="BI32" s="675" t="s">
        <v>12</v>
      </c>
      <c r="BK32" s="807" t="s">
        <v>40</v>
      </c>
      <c r="BL32" s="826" t="s">
        <v>13</v>
      </c>
      <c r="BM32" s="827"/>
    </row>
    <row r="33" spans="1:65" s="36" customFormat="1" ht="41.4">
      <c r="A33" s="760"/>
      <c r="B33" s="306" t="s">
        <v>14</v>
      </c>
      <c r="C33" s="306"/>
      <c r="D33" s="306" t="s">
        <v>15</v>
      </c>
      <c r="E33" s="306" t="s">
        <v>14</v>
      </c>
      <c r="F33" s="306" t="s">
        <v>15</v>
      </c>
      <c r="G33" s="306" t="s">
        <v>14</v>
      </c>
      <c r="H33" s="306" t="s">
        <v>15</v>
      </c>
      <c r="I33" s="306" t="s">
        <v>14</v>
      </c>
      <c r="J33" s="338" t="s">
        <v>15</v>
      </c>
      <c r="K33" s="306" t="s">
        <v>14</v>
      </c>
      <c r="L33" s="306" t="s">
        <v>15</v>
      </c>
      <c r="M33" s="306" t="s">
        <v>14</v>
      </c>
      <c r="N33" s="306" t="s">
        <v>15</v>
      </c>
      <c r="O33" s="306" t="s">
        <v>14</v>
      </c>
      <c r="P33" s="306" t="s">
        <v>15</v>
      </c>
      <c r="Q33" s="306" t="s">
        <v>14</v>
      </c>
      <c r="R33" s="306" t="s">
        <v>15</v>
      </c>
      <c r="S33" s="306" t="s">
        <v>14</v>
      </c>
      <c r="T33" s="306" t="s">
        <v>15</v>
      </c>
      <c r="U33" s="306" t="s">
        <v>14</v>
      </c>
      <c r="V33" s="307" t="s">
        <v>15</v>
      </c>
      <c r="X33" s="760"/>
      <c r="Y33" s="306" t="s">
        <v>14</v>
      </c>
      <c r="Z33" s="306"/>
      <c r="AA33" s="306" t="s">
        <v>15</v>
      </c>
      <c r="AB33" s="306" t="s">
        <v>14</v>
      </c>
      <c r="AC33" s="306" t="s">
        <v>15</v>
      </c>
      <c r="AD33" s="306" t="s">
        <v>14</v>
      </c>
      <c r="AE33" s="306" t="s">
        <v>15</v>
      </c>
      <c r="AF33" s="306" t="s">
        <v>14</v>
      </c>
      <c r="AG33" s="338" t="s">
        <v>15</v>
      </c>
      <c r="AH33" s="436" t="s">
        <v>183</v>
      </c>
      <c r="AI33" s="437" t="s">
        <v>158</v>
      </c>
      <c r="AJ33" s="257" t="s">
        <v>14</v>
      </c>
      <c r="AK33" s="306" t="s">
        <v>15</v>
      </c>
      <c r="AL33" s="306" t="s">
        <v>14</v>
      </c>
      <c r="AM33" s="306" t="s">
        <v>15</v>
      </c>
      <c r="AN33" s="306" t="s">
        <v>14</v>
      </c>
      <c r="AO33" s="306" t="s">
        <v>15</v>
      </c>
      <c r="AP33" s="306" t="s">
        <v>14</v>
      </c>
      <c r="AQ33" s="306" t="s">
        <v>15</v>
      </c>
      <c r="AR33" s="306" t="s">
        <v>14</v>
      </c>
      <c r="AS33" s="307" t="s">
        <v>15</v>
      </c>
      <c r="AU33" s="656"/>
      <c r="AV33" s="40" t="s">
        <v>156</v>
      </c>
      <c r="AW33" s="40" t="s">
        <v>161</v>
      </c>
      <c r="AX33" s="40" t="s">
        <v>162</v>
      </c>
      <c r="AY33" s="40" t="s">
        <v>163</v>
      </c>
      <c r="AZ33" s="40" t="s">
        <v>164</v>
      </c>
      <c r="BA33" s="40" t="s">
        <v>165</v>
      </c>
      <c r="BB33" s="40" t="s">
        <v>166</v>
      </c>
      <c r="BC33" s="40" t="s">
        <v>167</v>
      </c>
      <c r="BD33" s="40" t="s">
        <v>168</v>
      </c>
      <c r="BE33" s="40" t="s">
        <v>9</v>
      </c>
      <c r="BF33" s="43" t="s">
        <v>335</v>
      </c>
      <c r="BG33" s="43" t="s">
        <v>336</v>
      </c>
      <c r="BH33" s="40" t="s">
        <v>9</v>
      </c>
      <c r="BI33" s="682"/>
      <c r="BK33" s="815"/>
      <c r="BL33" s="544" t="s">
        <v>197</v>
      </c>
      <c r="BM33" s="545" t="s">
        <v>198</v>
      </c>
    </row>
    <row r="34" spans="1:65" s="36" customFormat="1" ht="14.25" customHeight="1">
      <c r="A34" s="259" t="s">
        <v>17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43"/>
      <c r="M34" s="543"/>
      <c r="N34" s="532"/>
      <c r="O34" s="532"/>
      <c r="P34" s="532"/>
      <c r="Q34" s="532"/>
      <c r="R34" s="532"/>
      <c r="S34" s="532"/>
      <c r="T34" s="532"/>
      <c r="U34" s="532"/>
      <c r="V34" s="533"/>
      <c r="X34" s="259" t="s">
        <v>17</v>
      </c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309"/>
      <c r="AU34" s="259" t="s">
        <v>17</v>
      </c>
      <c r="AV34" s="438"/>
      <c r="AW34" s="438"/>
      <c r="AX34" s="438"/>
      <c r="AY34" s="438"/>
      <c r="AZ34" s="438"/>
      <c r="BA34" s="438"/>
      <c r="BB34" s="438"/>
      <c r="BC34" s="438"/>
      <c r="BD34" s="438"/>
      <c r="BE34" s="438"/>
      <c r="BF34" s="438"/>
      <c r="BG34" s="438"/>
      <c r="BH34" s="438"/>
      <c r="BI34" s="439"/>
      <c r="BJ34" s="265"/>
      <c r="BK34" s="259" t="s">
        <v>17</v>
      </c>
      <c r="BL34" s="438"/>
      <c r="BM34" s="439"/>
    </row>
    <row r="35" spans="1:65" s="36" customFormat="1" ht="18" customHeight="1">
      <c r="A35" s="246" t="s">
        <v>41</v>
      </c>
      <c r="B35" s="534">
        <v>863</v>
      </c>
      <c r="C35" s="534"/>
      <c r="D35" s="534">
        <v>434</v>
      </c>
      <c r="E35" s="534">
        <v>579</v>
      </c>
      <c r="F35" s="534">
        <v>306</v>
      </c>
      <c r="G35" s="534">
        <v>0</v>
      </c>
      <c r="H35" s="534">
        <v>0</v>
      </c>
      <c r="I35" s="534">
        <v>7</v>
      </c>
      <c r="J35" s="534">
        <v>4</v>
      </c>
      <c r="K35" s="534">
        <v>292</v>
      </c>
      <c r="L35" s="534">
        <v>153</v>
      </c>
      <c r="M35" s="534">
        <v>797</v>
      </c>
      <c r="N35" s="534">
        <v>394</v>
      </c>
      <c r="O35" s="534">
        <v>16</v>
      </c>
      <c r="P35" s="534">
        <v>10</v>
      </c>
      <c r="Q35" s="534">
        <v>203</v>
      </c>
      <c r="R35" s="534">
        <v>88</v>
      </c>
      <c r="S35" s="534">
        <v>16</v>
      </c>
      <c r="T35" s="534">
        <v>9</v>
      </c>
      <c r="U35" s="534">
        <f>+B35+E35+G35+I35+K35+M35+O35+Q35+S35</f>
        <v>2773</v>
      </c>
      <c r="V35" s="527">
        <f>+D35+F35+H35+J35+L35+N35+P35+R35+T35</f>
        <v>1398</v>
      </c>
      <c r="X35" s="246" t="s">
        <v>41</v>
      </c>
      <c r="Y35" s="47">
        <v>5</v>
      </c>
      <c r="Z35" s="47"/>
      <c r="AA35" s="47">
        <v>3</v>
      </c>
      <c r="AB35" s="47">
        <v>3</v>
      </c>
      <c r="AC35" s="47">
        <v>1</v>
      </c>
      <c r="AD35" s="47">
        <v>0</v>
      </c>
      <c r="AE35" s="47">
        <v>0</v>
      </c>
      <c r="AF35" s="47">
        <v>0</v>
      </c>
      <c r="AG35" s="47">
        <v>0</v>
      </c>
      <c r="AH35" s="47">
        <v>4</v>
      </c>
      <c r="AI35" s="47">
        <v>0</v>
      </c>
      <c r="AJ35" s="47">
        <v>27</v>
      </c>
      <c r="AK35" s="47">
        <v>15</v>
      </c>
      <c r="AL35" s="47">
        <v>0</v>
      </c>
      <c r="AM35" s="47">
        <v>0</v>
      </c>
      <c r="AN35" s="47">
        <v>54</v>
      </c>
      <c r="AO35" s="47">
        <v>27</v>
      </c>
      <c r="AP35" s="47"/>
      <c r="AQ35" s="47"/>
      <c r="AR35" s="47">
        <f>+Y35+AB35+AD35+AF35+AH35+AJ35+AL35+AN35+AP35</f>
        <v>93</v>
      </c>
      <c r="AS35" s="154">
        <f>+AA35+AC35+AE35+AG35+AI35+AK35+AM35+AO35+AQ35</f>
        <v>46</v>
      </c>
      <c r="AU35" s="246" t="s">
        <v>41</v>
      </c>
      <c r="AV35" s="45">
        <v>16</v>
      </c>
      <c r="AW35" s="45">
        <v>12</v>
      </c>
      <c r="AX35" s="45"/>
      <c r="AY35" s="45">
        <v>1</v>
      </c>
      <c r="AZ35" s="45">
        <v>7</v>
      </c>
      <c r="BA35" s="45">
        <v>12</v>
      </c>
      <c r="BB35" s="45">
        <v>1</v>
      </c>
      <c r="BC35" s="45">
        <v>6</v>
      </c>
      <c r="BD35" s="45">
        <v>1</v>
      </c>
      <c r="BE35" s="45">
        <f>SUM(AV35:BD35)</f>
        <v>56</v>
      </c>
      <c r="BF35" s="45">
        <v>91</v>
      </c>
      <c r="BG35" s="45">
        <v>9</v>
      </c>
      <c r="BH35" s="45">
        <f>+BF35+BG35</f>
        <v>100</v>
      </c>
      <c r="BI35" s="153">
        <v>8</v>
      </c>
      <c r="BK35" s="246" t="s">
        <v>41</v>
      </c>
      <c r="BL35" s="45">
        <v>64</v>
      </c>
      <c r="BM35" s="153">
        <v>30</v>
      </c>
    </row>
    <row r="36" spans="1:65" s="36" customFormat="1" ht="18" customHeight="1">
      <c r="A36" s="246" t="s">
        <v>42</v>
      </c>
      <c r="B36" s="534">
        <v>361</v>
      </c>
      <c r="C36" s="534"/>
      <c r="D36" s="534">
        <v>194</v>
      </c>
      <c r="E36" s="534">
        <v>99</v>
      </c>
      <c r="F36" s="534">
        <v>67</v>
      </c>
      <c r="G36" s="534">
        <v>0</v>
      </c>
      <c r="H36" s="534">
        <v>0</v>
      </c>
      <c r="I36" s="534">
        <v>0</v>
      </c>
      <c r="J36" s="534">
        <v>0</v>
      </c>
      <c r="K36" s="534">
        <v>176</v>
      </c>
      <c r="L36" s="534">
        <v>73</v>
      </c>
      <c r="M36" s="534">
        <v>394</v>
      </c>
      <c r="N36" s="534">
        <v>226</v>
      </c>
      <c r="O36" s="534">
        <v>3</v>
      </c>
      <c r="P36" s="534">
        <v>1</v>
      </c>
      <c r="Q36" s="534">
        <v>115</v>
      </c>
      <c r="R36" s="534">
        <v>35</v>
      </c>
      <c r="S36" s="534"/>
      <c r="T36" s="534"/>
      <c r="U36" s="534">
        <f t="shared" ref="U36:U60" si="23">+B36+E36+G36+I36+K36+M36+O36+Q36+S36</f>
        <v>1148</v>
      </c>
      <c r="V36" s="527">
        <f t="shared" ref="V36:V60" si="24">+D36+F36+H36+J36+L36+N36+P36+R36+T36</f>
        <v>596</v>
      </c>
      <c r="X36" s="246" t="s">
        <v>42</v>
      </c>
      <c r="Y36" s="47">
        <v>0</v>
      </c>
      <c r="Z36" s="47"/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2</v>
      </c>
      <c r="AI36" s="47">
        <v>1</v>
      </c>
      <c r="AJ36" s="47">
        <v>61</v>
      </c>
      <c r="AK36" s="47">
        <v>33</v>
      </c>
      <c r="AL36" s="47">
        <v>0</v>
      </c>
      <c r="AM36" s="47">
        <v>0</v>
      </c>
      <c r="AN36" s="47">
        <v>19</v>
      </c>
      <c r="AO36" s="47">
        <v>6</v>
      </c>
      <c r="AP36" s="47"/>
      <c r="AQ36" s="47"/>
      <c r="AR36" s="47">
        <f t="shared" ref="AR36:AR60" si="25">+Y36+AB36+AD36+AF36+AH36+AJ36+AL36+AN36+AP36</f>
        <v>82</v>
      </c>
      <c r="AS36" s="154">
        <f t="shared" ref="AS36:AS60" si="26">+AA36+AC36+AE36+AG36+AI36+AK36+AM36+AO36+AQ36</f>
        <v>40</v>
      </c>
      <c r="AU36" s="246" t="s">
        <v>42</v>
      </c>
      <c r="AV36" s="47">
        <v>7</v>
      </c>
      <c r="AW36" s="47">
        <v>2</v>
      </c>
      <c r="AX36" s="47"/>
      <c r="AY36" s="47"/>
      <c r="AZ36" s="47">
        <v>3</v>
      </c>
      <c r="BA36" s="47">
        <v>8</v>
      </c>
      <c r="BB36" s="47">
        <v>1</v>
      </c>
      <c r="BC36" s="47">
        <v>3</v>
      </c>
      <c r="BD36" s="47"/>
      <c r="BE36" s="45">
        <f t="shared" ref="BE36:BE60" si="27">SUM(AV36:BD36)</f>
        <v>24</v>
      </c>
      <c r="BF36" s="47">
        <v>26</v>
      </c>
      <c r="BG36" s="47">
        <v>4</v>
      </c>
      <c r="BH36" s="45">
        <f t="shared" ref="BH36:BH60" si="28">+BF36+BG36</f>
        <v>30</v>
      </c>
      <c r="BI36" s="154">
        <v>5</v>
      </c>
      <c r="BK36" s="246" t="s">
        <v>42</v>
      </c>
      <c r="BL36" s="47">
        <v>42</v>
      </c>
      <c r="BM36" s="154">
        <v>6</v>
      </c>
    </row>
    <row r="37" spans="1:65" s="36" customFormat="1" ht="18" customHeight="1">
      <c r="A37" s="246" t="s">
        <v>43</v>
      </c>
      <c r="B37" s="534">
        <v>51</v>
      </c>
      <c r="C37" s="534"/>
      <c r="D37" s="534">
        <v>30</v>
      </c>
      <c r="E37" s="534">
        <v>22</v>
      </c>
      <c r="F37" s="534">
        <v>9</v>
      </c>
      <c r="G37" s="534">
        <v>0</v>
      </c>
      <c r="H37" s="534">
        <v>0</v>
      </c>
      <c r="I37" s="534">
        <v>0</v>
      </c>
      <c r="J37" s="534">
        <v>0</v>
      </c>
      <c r="K37" s="534">
        <v>26</v>
      </c>
      <c r="L37" s="534">
        <v>5</v>
      </c>
      <c r="M37" s="534">
        <v>30</v>
      </c>
      <c r="N37" s="534">
        <v>13</v>
      </c>
      <c r="O37" s="534">
        <v>0</v>
      </c>
      <c r="P37" s="534">
        <v>0</v>
      </c>
      <c r="Q37" s="534">
        <v>11</v>
      </c>
      <c r="R37" s="534">
        <v>3</v>
      </c>
      <c r="S37" s="534"/>
      <c r="T37" s="534"/>
      <c r="U37" s="534">
        <f t="shared" si="23"/>
        <v>140</v>
      </c>
      <c r="V37" s="527">
        <f t="shared" si="24"/>
        <v>60</v>
      </c>
      <c r="X37" s="246" t="s">
        <v>43</v>
      </c>
      <c r="Y37" s="47">
        <v>0</v>
      </c>
      <c r="Z37" s="47"/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5</v>
      </c>
      <c r="AI37" s="47">
        <v>0</v>
      </c>
      <c r="AJ37" s="47">
        <v>3</v>
      </c>
      <c r="AK37" s="47">
        <v>0</v>
      </c>
      <c r="AL37" s="47">
        <v>0</v>
      </c>
      <c r="AM37" s="47">
        <v>0</v>
      </c>
      <c r="AN37" s="47">
        <v>4</v>
      </c>
      <c r="AO37" s="47">
        <v>2</v>
      </c>
      <c r="AP37" s="47"/>
      <c r="AQ37" s="47"/>
      <c r="AR37" s="47">
        <f t="shared" si="25"/>
        <v>12</v>
      </c>
      <c r="AS37" s="154">
        <f t="shared" si="26"/>
        <v>2</v>
      </c>
      <c r="AU37" s="246" t="s">
        <v>43</v>
      </c>
      <c r="AV37" s="47">
        <v>1</v>
      </c>
      <c r="AW37" s="47">
        <v>1</v>
      </c>
      <c r="AX37" s="47"/>
      <c r="AY37" s="47"/>
      <c r="AZ37" s="47">
        <v>1</v>
      </c>
      <c r="BA37" s="47">
        <v>1</v>
      </c>
      <c r="BB37" s="47"/>
      <c r="BC37" s="47">
        <v>1</v>
      </c>
      <c r="BD37" s="47"/>
      <c r="BE37" s="45">
        <f t="shared" si="27"/>
        <v>5</v>
      </c>
      <c r="BF37" s="47">
        <v>4</v>
      </c>
      <c r="BG37" s="47">
        <v>0</v>
      </c>
      <c r="BH37" s="45">
        <f t="shared" si="28"/>
        <v>4</v>
      </c>
      <c r="BI37" s="154">
        <v>1</v>
      </c>
      <c r="BK37" s="246" t="s">
        <v>43</v>
      </c>
      <c r="BL37" s="47">
        <v>6</v>
      </c>
      <c r="BM37" s="154">
        <v>0</v>
      </c>
    </row>
    <row r="38" spans="1:65" s="36" customFormat="1" ht="18" customHeight="1">
      <c r="A38" s="246" t="s">
        <v>45</v>
      </c>
      <c r="B38" s="534">
        <v>399</v>
      </c>
      <c r="C38" s="534"/>
      <c r="D38" s="534">
        <v>222</v>
      </c>
      <c r="E38" s="534">
        <v>155</v>
      </c>
      <c r="F38" s="534">
        <v>93</v>
      </c>
      <c r="G38" s="534">
        <v>33</v>
      </c>
      <c r="H38" s="534">
        <v>15</v>
      </c>
      <c r="I38" s="534">
        <v>33</v>
      </c>
      <c r="J38" s="534">
        <v>15</v>
      </c>
      <c r="K38" s="534">
        <v>73</v>
      </c>
      <c r="L38" s="534">
        <v>35</v>
      </c>
      <c r="M38" s="534">
        <v>430</v>
      </c>
      <c r="N38" s="534">
        <v>239</v>
      </c>
      <c r="O38" s="534">
        <v>0</v>
      </c>
      <c r="P38" s="534">
        <v>0</v>
      </c>
      <c r="Q38" s="534">
        <v>63</v>
      </c>
      <c r="R38" s="534">
        <v>19</v>
      </c>
      <c r="S38" s="534"/>
      <c r="T38" s="534"/>
      <c r="U38" s="534">
        <f t="shared" si="23"/>
        <v>1186</v>
      </c>
      <c r="V38" s="527">
        <f t="shared" si="24"/>
        <v>638</v>
      </c>
      <c r="X38" s="246" t="s">
        <v>45</v>
      </c>
      <c r="Y38" s="47">
        <v>17</v>
      </c>
      <c r="Z38" s="47"/>
      <c r="AA38" s="47">
        <v>10</v>
      </c>
      <c r="AB38" s="47">
        <v>9</v>
      </c>
      <c r="AC38" s="47">
        <v>4</v>
      </c>
      <c r="AD38" s="47">
        <v>0</v>
      </c>
      <c r="AE38" s="47">
        <v>0</v>
      </c>
      <c r="AF38" s="47">
        <v>0</v>
      </c>
      <c r="AG38" s="47">
        <v>0</v>
      </c>
      <c r="AH38" s="47">
        <v>2</v>
      </c>
      <c r="AI38" s="47">
        <v>1</v>
      </c>
      <c r="AJ38" s="47">
        <v>71</v>
      </c>
      <c r="AK38" s="47">
        <v>44</v>
      </c>
      <c r="AL38" s="47">
        <v>0</v>
      </c>
      <c r="AM38" s="47">
        <v>0</v>
      </c>
      <c r="AN38" s="47">
        <v>11</v>
      </c>
      <c r="AO38" s="47">
        <v>5</v>
      </c>
      <c r="AP38" s="47"/>
      <c r="AQ38" s="47"/>
      <c r="AR38" s="47">
        <f t="shared" si="25"/>
        <v>110</v>
      </c>
      <c r="AS38" s="154">
        <f t="shared" si="26"/>
        <v>64</v>
      </c>
      <c r="AU38" s="246" t="s">
        <v>45</v>
      </c>
      <c r="AV38" s="47">
        <v>10</v>
      </c>
      <c r="AW38" s="47">
        <v>5</v>
      </c>
      <c r="AX38" s="47">
        <v>1</v>
      </c>
      <c r="AY38" s="47">
        <v>1</v>
      </c>
      <c r="AZ38" s="47">
        <v>3</v>
      </c>
      <c r="BA38" s="47">
        <v>10</v>
      </c>
      <c r="BB38" s="47"/>
      <c r="BC38" s="47">
        <v>6</v>
      </c>
      <c r="BD38" s="47"/>
      <c r="BE38" s="45">
        <f t="shared" si="27"/>
        <v>36</v>
      </c>
      <c r="BF38" s="47">
        <v>37</v>
      </c>
      <c r="BG38" s="47">
        <v>4</v>
      </c>
      <c r="BH38" s="45">
        <f t="shared" si="28"/>
        <v>41</v>
      </c>
      <c r="BI38" s="154">
        <v>8</v>
      </c>
      <c r="BK38" s="246" t="s">
        <v>45</v>
      </c>
      <c r="BL38" s="47">
        <v>29</v>
      </c>
      <c r="BM38" s="154">
        <v>7</v>
      </c>
    </row>
    <row r="39" spans="1:65" s="36" customFormat="1" ht="18" customHeight="1">
      <c r="A39" s="247" t="s">
        <v>18</v>
      </c>
      <c r="B39" s="534"/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4"/>
      <c r="P39" s="534"/>
      <c r="Q39" s="534"/>
      <c r="R39" s="534"/>
      <c r="S39" s="534"/>
      <c r="T39" s="534"/>
      <c r="U39" s="534">
        <f t="shared" si="23"/>
        <v>0</v>
      </c>
      <c r="V39" s="527">
        <f t="shared" si="24"/>
        <v>0</v>
      </c>
      <c r="X39" s="247" t="s">
        <v>18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>
        <f t="shared" si="25"/>
        <v>0</v>
      </c>
      <c r="AS39" s="154">
        <f t="shared" si="26"/>
        <v>0</v>
      </c>
      <c r="AU39" s="247" t="s">
        <v>18</v>
      </c>
      <c r="AV39" s="47"/>
      <c r="AW39" s="47"/>
      <c r="AX39" s="47"/>
      <c r="AY39" s="47"/>
      <c r="AZ39" s="47"/>
      <c r="BA39" s="47"/>
      <c r="BB39" s="47"/>
      <c r="BC39" s="47"/>
      <c r="BD39" s="47"/>
      <c r="BE39" s="45">
        <f t="shared" si="27"/>
        <v>0</v>
      </c>
      <c r="BF39" s="47"/>
      <c r="BG39" s="47"/>
      <c r="BH39" s="45">
        <f t="shared" si="28"/>
        <v>0</v>
      </c>
      <c r="BI39" s="154"/>
      <c r="BK39" s="247" t="s">
        <v>18</v>
      </c>
      <c r="BL39" s="47"/>
      <c r="BM39" s="154"/>
    </row>
    <row r="40" spans="1:65" s="36" customFormat="1" ht="18" customHeight="1">
      <c r="A40" s="246" t="s">
        <v>46</v>
      </c>
      <c r="B40" s="534">
        <v>43</v>
      </c>
      <c r="C40" s="534"/>
      <c r="D40" s="534">
        <v>19</v>
      </c>
      <c r="E40" s="534">
        <v>26</v>
      </c>
      <c r="F40" s="534">
        <v>18</v>
      </c>
      <c r="G40" s="534">
        <v>0</v>
      </c>
      <c r="H40" s="534">
        <v>0</v>
      </c>
      <c r="I40" s="534">
        <v>11</v>
      </c>
      <c r="J40" s="534">
        <v>5</v>
      </c>
      <c r="K40" s="534">
        <v>0</v>
      </c>
      <c r="L40" s="534">
        <v>0</v>
      </c>
      <c r="M40" s="534">
        <v>46</v>
      </c>
      <c r="N40" s="534">
        <v>27</v>
      </c>
      <c r="O40" s="534">
        <v>0</v>
      </c>
      <c r="P40" s="534">
        <v>0</v>
      </c>
      <c r="Q40" s="534">
        <v>17</v>
      </c>
      <c r="R40" s="534">
        <v>7</v>
      </c>
      <c r="S40" s="534"/>
      <c r="T40" s="534"/>
      <c r="U40" s="534">
        <f t="shared" si="23"/>
        <v>143</v>
      </c>
      <c r="V40" s="527">
        <f t="shared" si="24"/>
        <v>76</v>
      </c>
      <c r="X40" s="246" t="s">
        <v>46</v>
      </c>
      <c r="Y40" s="47">
        <v>1</v>
      </c>
      <c r="Z40" s="47"/>
      <c r="AA40" s="47">
        <v>1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13</v>
      </c>
      <c r="AK40" s="47">
        <v>8</v>
      </c>
      <c r="AL40" s="47">
        <v>0</v>
      </c>
      <c r="AM40" s="47">
        <v>0</v>
      </c>
      <c r="AN40" s="47">
        <v>2</v>
      </c>
      <c r="AO40" s="47">
        <v>0</v>
      </c>
      <c r="AP40" s="47"/>
      <c r="AQ40" s="47"/>
      <c r="AR40" s="47">
        <f t="shared" si="25"/>
        <v>16</v>
      </c>
      <c r="AS40" s="154">
        <f t="shared" si="26"/>
        <v>9</v>
      </c>
      <c r="AU40" s="246" t="s">
        <v>46</v>
      </c>
      <c r="AV40" s="47">
        <v>1</v>
      </c>
      <c r="AW40" s="47">
        <v>1</v>
      </c>
      <c r="AX40" s="47"/>
      <c r="AY40" s="47">
        <v>1</v>
      </c>
      <c r="AZ40" s="47"/>
      <c r="BA40" s="47">
        <v>1</v>
      </c>
      <c r="BB40" s="47"/>
      <c r="BC40" s="47">
        <v>1</v>
      </c>
      <c r="BD40" s="47"/>
      <c r="BE40" s="45">
        <f t="shared" si="27"/>
        <v>5</v>
      </c>
      <c r="BF40" s="47">
        <v>0</v>
      </c>
      <c r="BG40" s="47">
        <v>5</v>
      </c>
      <c r="BH40" s="45">
        <f t="shared" si="28"/>
        <v>5</v>
      </c>
      <c r="BI40" s="154">
        <v>1</v>
      </c>
      <c r="BK40" s="246" t="s">
        <v>46</v>
      </c>
      <c r="BL40" s="47">
        <v>12</v>
      </c>
      <c r="BM40" s="154">
        <v>1</v>
      </c>
    </row>
    <row r="41" spans="1:65" s="36" customFormat="1" ht="18" customHeight="1">
      <c r="A41" s="246" t="s">
        <v>47</v>
      </c>
      <c r="B41" s="534">
        <v>698</v>
      </c>
      <c r="C41" s="534"/>
      <c r="D41" s="534">
        <v>387</v>
      </c>
      <c r="E41" s="534">
        <v>257</v>
      </c>
      <c r="F41" s="534">
        <v>141</v>
      </c>
      <c r="G41" s="534">
        <v>0</v>
      </c>
      <c r="H41" s="534">
        <v>0</v>
      </c>
      <c r="I41" s="534">
        <v>39</v>
      </c>
      <c r="J41" s="534">
        <v>22</v>
      </c>
      <c r="K41" s="534">
        <v>307</v>
      </c>
      <c r="L41" s="534">
        <v>155</v>
      </c>
      <c r="M41" s="534">
        <v>789</v>
      </c>
      <c r="N41" s="534">
        <v>425</v>
      </c>
      <c r="O41" s="534">
        <v>0</v>
      </c>
      <c r="P41" s="534">
        <v>0</v>
      </c>
      <c r="Q41" s="534">
        <v>147</v>
      </c>
      <c r="R41" s="534">
        <v>63</v>
      </c>
      <c r="S41" s="534">
        <v>42</v>
      </c>
      <c r="T41" s="534">
        <v>22</v>
      </c>
      <c r="U41" s="534">
        <f t="shared" si="23"/>
        <v>2279</v>
      </c>
      <c r="V41" s="527">
        <f t="shared" si="24"/>
        <v>1215</v>
      </c>
      <c r="X41" s="246" t="s">
        <v>47</v>
      </c>
      <c r="Y41" s="47">
        <v>23</v>
      </c>
      <c r="Z41" s="47"/>
      <c r="AA41" s="47">
        <v>13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5</v>
      </c>
      <c r="AI41" s="47">
        <v>1</v>
      </c>
      <c r="AJ41" s="47">
        <v>203</v>
      </c>
      <c r="AK41" s="47">
        <v>100</v>
      </c>
      <c r="AL41" s="47">
        <v>0</v>
      </c>
      <c r="AM41" s="47">
        <v>0</v>
      </c>
      <c r="AN41" s="47">
        <v>44</v>
      </c>
      <c r="AO41" s="47">
        <v>21</v>
      </c>
      <c r="AP41" s="47">
        <v>8</v>
      </c>
      <c r="AQ41" s="47">
        <v>5</v>
      </c>
      <c r="AR41" s="47">
        <f t="shared" si="25"/>
        <v>283</v>
      </c>
      <c r="AS41" s="154">
        <f t="shared" si="26"/>
        <v>140</v>
      </c>
      <c r="AU41" s="246" t="s">
        <v>47</v>
      </c>
      <c r="AV41" s="47">
        <v>13</v>
      </c>
      <c r="AW41" s="47">
        <v>6</v>
      </c>
      <c r="AX41" s="47"/>
      <c r="AY41" s="47">
        <v>1</v>
      </c>
      <c r="AZ41" s="47">
        <v>6</v>
      </c>
      <c r="BA41" s="47">
        <v>13</v>
      </c>
      <c r="BB41" s="47"/>
      <c r="BC41" s="47">
        <v>4</v>
      </c>
      <c r="BD41" s="47">
        <v>1</v>
      </c>
      <c r="BE41" s="45">
        <f t="shared" si="27"/>
        <v>44</v>
      </c>
      <c r="BF41" s="47">
        <v>46</v>
      </c>
      <c r="BG41" s="47">
        <v>0</v>
      </c>
      <c r="BH41" s="45">
        <f t="shared" si="28"/>
        <v>46</v>
      </c>
      <c r="BI41" s="154">
        <v>7</v>
      </c>
      <c r="BK41" s="246" t="s">
        <v>47</v>
      </c>
      <c r="BL41" s="47">
        <v>60</v>
      </c>
      <c r="BM41" s="154">
        <v>12</v>
      </c>
    </row>
    <row r="42" spans="1:65" s="36" customFormat="1" ht="18" customHeight="1">
      <c r="A42" s="246" t="s">
        <v>48</v>
      </c>
      <c r="B42" s="534">
        <v>218</v>
      </c>
      <c r="C42" s="534"/>
      <c r="D42" s="534">
        <v>112</v>
      </c>
      <c r="E42" s="534">
        <v>115</v>
      </c>
      <c r="F42" s="534">
        <v>74</v>
      </c>
      <c r="G42" s="534">
        <v>0</v>
      </c>
      <c r="H42" s="534">
        <v>0</v>
      </c>
      <c r="I42" s="534">
        <v>82</v>
      </c>
      <c r="J42" s="534">
        <v>43</v>
      </c>
      <c r="K42" s="534">
        <v>34</v>
      </c>
      <c r="L42" s="534">
        <v>15</v>
      </c>
      <c r="M42" s="534">
        <v>345</v>
      </c>
      <c r="N42" s="534">
        <v>192</v>
      </c>
      <c r="O42" s="534">
        <v>3</v>
      </c>
      <c r="P42" s="534">
        <v>0</v>
      </c>
      <c r="Q42" s="534">
        <v>58</v>
      </c>
      <c r="R42" s="534">
        <v>26</v>
      </c>
      <c r="S42" s="534"/>
      <c r="T42" s="534"/>
      <c r="U42" s="534">
        <f t="shared" si="23"/>
        <v>855</v>
      </c>
      <c r="V42" s="527">
        <f t="shared" si="24"/>
        <v>462</v>
      </c>
      <c r="X42" s="246" t="s">
        <v>48</v>
      </c>
      <c r="Y42" s="47">
        <v>2</v>
      </c>
      <c r="Z42" s="47"/>
      <c r="AA42" s="47">
        <v>0</v>
      </c>
      <c r="AB42" s="47">
        <v>1</v>
      </c>
      <c r="AC42" s="47">
        <v>1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40</v>
      </c>
      <c r="AK42" s="47">
        <v>19</v>
      </c>
      <c r="AL42" s="47">
        <v>1</v>
      </c>
      <c r="AM42" s="47">
        <v>0</v>
      </c>
      <c r="AN42" s="47">
        <v>10</v>
      </c>
      <c r="AO42" s="47">
        <v>5</v>
      </c>
      <c r="AP42" s="47"/>
      <c r="AQ42" s="47"/>
      <c r="AR42" s="47">
        <f t="shared" si="25"/>
        <v>54</v>
      </c>
      <c r="AS42" s="154">
        <f t="shared" si="26"/>
        <v>25</v>
      </c>
      <c r="AU42" s="246" t="s">
        <v>48</v>
      </c>
      <c r="AV42" s="47">
        <v>9</v>
      </c>
      <c r="AW42" s="47">
        <v>4</v>
      </c>
      <c r="AX42" s="47"/>
      <c r="AY42" s="47">
        <v>2</v>
      </c>
      <c r="AZ42" s="47">
        <v>2</v>
      </c>
      <c r="BA42" s="47">
        <v>7</v>
      </c>
      <c r="BB42" s="47">
        <v>1</v>
      </c>
      <c r="BC42" s="47">
        <v>4</v>
      </c>
      <c r="BD42" s="47"/>
      <c r="BE42" s="45">
        <f t="shared" si="27"/>
        <v>29</v>
      </c>
      <c r="BF42" s="47">
        <v>34</v>
      </c>
      <c r="BG42" s="47">
        <v>13</v>
      </c>
      <c r="BH42" s="45">
        <f t="shared" si="28"/>
        <v>47</v>
      </c>
      <c r="BI42" s="154">
        <v>7</v>
      </c>
      <c r="BK42" s="246" t="s">
        <v>48</v>
      </c>
      <c r="BL42" s="47">
        <v>32</v>
      </c>
      <c r="BM42" s="154">
        <v>27</v>
      </c>
    </row>
    <row r="43" spans="1:65" s="36" customFormat="1" ht="18" customHeight="1">
      <c r="A43" s="246" t="s">
        <v>49</v>
      </c>
      <c r="B43" s="534">
        <v>43</v>
      </c>
      <c r="C43" s="534"/>
      <c r="D43" s="534">
        <v>23</v>
      </c>
      <c r="E43" s="534">
        <v>0</v>
      </c>
      <c r="F43" s="534">
        <v>0</v>
      </c>
      <c r="G43" s="534">
        <v>0</v>
      </c>
      <c r="H43" s="534">
        <v>0</v>
      </c>
      <c r="I43" s="534">
        <v>34</v>
      </c>
      <c r="J43" s="534">
        <v>19</v>
      </c>
      <c r="K43" s="534">
        <v>0</v>
      </c>
      <c r="L43" s="534">
        <v>0</v>
      </c>
      <c r="M43" s="534">
        <v>37</v>
      </c>
      <c r="N43" s="534">
        <v>18</v>
      </c>
      <c r="O43" s="534">
        <v>0</v>
      </c>
      <c r="P43" s="534">
        <v>0</v>
      </c>
      <c r="Q43" s="534">
        <v>0</v>
      </c>
      <c r="R43" s="534">
        <v>0</v>
      </c>
      <c r="S43" s="534"/>
      <c r="T43" s="534"/>
      <c r="U43" s="534">
        <f t="shared" si="23"/>
        <v>114</v>
      </c>
      <c r="V43" s="527">
        <f t="shared" si="24"/>
        <v>60</v>
      </c>
      <c r="X43" s="246" t="s">
        <v>49</v>
      </c>
      <c r="Y43" s="47">
        <v>0</v>
      </c>
      <c r="Z43" s="47"/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0</v>
      </c>
      <c r="AP43" s="47"/>
      <c r="AQ43" s="47"/>
      <c r="AR43" s="47">
        <f t="shared" si="25"/>
        <v>0</v>
      </c>
      <c r="AS43" s="154">
        <f t="shared" si="26"/>
        <v>0</v>
      </c>
      <c r="AU43" s="246" t="s">
        <v>49</v>
      </c>
      <c r="AV43" s="47">
        <v>2</v>
      </c>
      <c r="AW43" s="47"/>
      <c r="AX43" s="47"/>
      <c r="AY43" s="47">
        <v>2</v>
      </c>
      <c r="AZ43" s="47"/>
      <c r="BA43" s="47">
        <v>2</v>
      </c>
      <c r="BB43" s="47"/>
      <c r="BC43" s="47"/>
      <c r="BD43" s="47"/>
      <c r="BE43" s="45">
        <f t="shared" si="27"/>
        <v>6</v>
      </c>
      <c r="BF43" s="47">
        <v>6</v>
      </c>
      <c r="BG43" s="47">
        <v>3</v>
      </c>
      <c r="BH43" s="45">
        <f t="shared" si="28"/>
        <v>9</v>
      </c>
      <c r="BI43" s="154">
        <v>2</v>
      </c>
      <c r="BK43" s="246" t="s">
        <v>49</v>
      </c>
      <c r="BL43" s="47">
        <v>23</v>
      </c>
      <c r="BM43" s="154">
        <v>2</v>
      </c>
    </row>
    <row r="44" spans="1:65" s="36" customFormat="1" ht="18" customHeight="1">
      <c r="A44" s="247" t="s">
        <v>19</v>
      </c>
      <c r="B44" s="534"/>
      <c r="C44" s="534"/>
      <c r="D44" s="534"/>
      <c r="E44" s="534"/>
      <c r="F44" s="534"/>
      <c r="G44" s="534"/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4"/>
      <c r="U44" s="534">
        <f t="shared" si="23"/>
        <v>0</v>
      </c>
      <c r="V44" s="527">
        <f t="shared" si="24"/>
        <v>0</v>
      </c>
      <c r="X44" s="247" t="s">
        <v>19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>
        <f t="shared" si="25"/>
        <v>0</v>
      </c>
      <c r="AS44" s="154">
        <f t="shared" si="26"/>
        <v>0</v>
      </c>
      <c r="AU44" s="247" t="s">
        <v>19</v>
      </c>
      <c r="AV44" s="47"/>
      <c r="AW44" s="47"/>
      <c r="AX44" s="47"/>
      <c r="AY44" s="47"/>
      <c r="AZ44" s="47"/>
      <c r="BA44" s="47"/>
      <c r="BB44" s="47"/>
      <c r="BC44" s="47"/>
      <c r="BD44" s="47"/>
      <c r="BE44" s="45">
        <f t="shared" si="27"/>
        <v>0</v>
      </c>
      <c r="BF44" s="47"/>
      <c r="BG44" s="47"/>
      <c r="BH44" s="45">
        <f t="shared" si="28"/>
        <v>0</v>
      </c>
      <c r="BI44" s="154"/>
      <c r="BK44" s="247" t="s">
        <v>19</v>
      </c>
      <c r="BL44" s="47"/>
      <c r="BM44" s="154"/>
    </row>
    <row r="45" spans="1:65" s="36" customFormat="1" ht="18" customHeight="1">
      <c r="A45" s="246" t="s">
        <v>50</v>
      </c>
      <c r="B45" s="534">
        <v>1853</v>
      </c>
      <c r="C45" s="534"/>
      <c r="D45" s="534">
        <v>1006</v>
      </c>
      <c r="E45" s="534">
        <v>769</v>
      </c>
      <c r="F45" s="534">
        <v>468</v>
      </c>
      <c r="G45" s="534">
        <v>61</v>
      </c>
      <c r="H45" s="534">
        <v>19</v>
      </c>
      <c r="I45" s="534">
        <v>164</v>
      </c>
      <c r="J45" s="534">
        <v>85</v>
      </c>
      <c r="K45" s="534">
        <v>654</v>
      </c>
      <c r="L45" s="534">
        <v>333</v>
      </c>
      <c r="M45" s="534">
        <v>1161</v>
      </c>
      <c r="N45" s="534">
        <v>662</v>
      </c>
      <c r="O45" s="534">
        <v>202</v>
      </c>
      <c r="P45" s="534">
        <v>105</v>
      </c>
      <c r="Q45" s="534">
        <v>256</v>
      </c>
      <c r="R45" s="534">
        <v>111</v>
      </c>
      <c r="S45" s="534">
        <v>47</v>
      </c>
      <c r="T45" s="534">
        <v>17</v>
      </c>
      <c r="U45" s="534">
        <f t="shared" si="23"/>
        <v>5167</v>
      </c>
      <c r="V45" s="527">
        <f t="shared" si="24"/>
        <v>2806</v>
      </c>
      <c r="X45" s="246" t="s">
        <v>50</v>
      </c>
      <c r="Y45" s="47">
        <v>30</v>
      </c>
      <c r="Z45" s="47"/>
      <c r="AA45" s="47">
        <v>13</v>
      </c>
      <c r="AB45" s="47">
        <v>7</v>
      </c>
      <c r="AC45" s="47">
        <v>5</v>
      </c>
      <c r="AD45" s="47">
        <v>0</v>
      </c>
      <c r="AE45" s="47">
        <v>0</v>
      </c>
      <c r="AF45" s="47">
        <v>0</v>
      </c>
      <c r="AG45" s="47">
        <v>0</v>
      </c>
      <c r="AH45" s="47">
        <v>4</v>
      </c>
      <c r="AI45" s="47">
        <v>0</v>
      </c>
      <c r="AJ45" s="47">
        <v>136</v>
      </c>
      <c r="AK45" s="47">
        <v>72</v>
      </c>
      <c r="AL45" s="47">
        <v>47</v>
      </c>
      <c r="AM45" s="47">
        <v>14</v>
      </c>
      <c r="AN45" s="47">
        <v>54</v>
      </c>
      <c r="AO45" s="47">
        <v>23</v>
      </c>
      <c r="AP45" s="47">
        <v>5</v>
      </c>
      <c r="AQ45" s="47">
        <v>3</v>
      </c>
      <c r="AR45" s="47">
        <f t="shared" si="25"/>
        <v>283</v>
      </c>
      <c r="AS45" s="154">
        <f t="shared" si="26"/>
        <v>130</v>
      </c>
      <c r="AU45" s="246" t="s">
        <v>50</v>
      </c>
      <c r="AV45" s="47">
        <v>54</v>
      </c>
      <c r="AW45" s="47">
        <v>26</v>
      </c>
      <c r="AX45" s="47">
        <v>1</v>
      </c>
      <c r="AY45" s="47">
        <v>5</v>
      </c>
      <c r="AZ45" s="47">
        <v>23</v>
      </c>
      <c r="BA45" s="47">
        <v>35</v>
      </c>
      <c r="BB45" s="47">
        <v>10</v>
      </c>
      <c r="BC45" s="47">
        <v>13</v>
      </c>
      <c r="BD45" s="47">
        <v>2</v>
      </c>
      <c r="BE45" s="45">
        <f t="shared" si="27"/>
        <v>169</v>
      </c>
      <c r="BF45" s="47">
        <v>173</v>
      </c>
      <c r="BG45" s="47">
        <v>1</v>
      </c>
      <c r="BH45" s="45">
        <f t="shared" si="28"/>
        <v>174</v>
      </c>
      <c r="BI45" s="154">
        <v>43</v>
      </c>
      <c r="BK45" s="246" t="s">
        <v>50</v>
      </c>
      <c r="BL45" s="47">
        <v>207</v>
      </c>
      <c r="BM45" s="154">
        <v>29</v>
      </c>
    </row>
    <row r="46" spans="1:65" s="36" customFormat="1" ht="18" customHeight="1">
      <c r="A46" s="246" t="s">
        <v>51</v>
      </c>
      <c r="B46" s="534">
        <v>596</v>
      </c>
      <c r="C46" s="534"/>
      <c r="D46" s="534">
        <v>320</v>
      </c>
      <c r="E46" s="534">
        <v>419</v>
      </c>
      <c r="F46" s="534">
        <v>260</v>
      </c>
      <c r="G46" s="534">
        <v>0</v>
      </c>
      <c r="H46" s="534">
        <v>0</v>
      </c>
      <c r="I46" s="534">
        <v>161</v>
      </c>
      <c r="J46" s="534">
        <v>73</v>
      </c>
      <c r="K46" s="534">
        <v>63</v>
      </c>
      <c r="L46" s="534">
        <v>32</v>
      </c>
      <c r="M46" s="534">
        <v>352</v>
      </c>
      <c r="N46" s="534">
        <v>209</v>
      </c>
      <c r="O46" s="534">
        <v>0</v>
      </c>
      <c r="P46" s="534">
        <v>0</v>
      </c>
      <c r="Q46" s="534">
        <v>129</v>
      </c>
      <c r="R46" s="534">
        <v>59</v>
      </c>
      <c r="S46" s="534"/>
      <c r="T46" s="534"/>
      <c r="U46" s="534">
        <f t="shared" si="23"/>
        <v>1720</v>
      </c>
      <c r="V46" s="527">
        <f t="shared" si="24"/>
        <v>953</v>
      </c>
      <c r="X46" s="246" t="s">
        <v>51</v>
      </c>
      <c r="Y46" s="47">
        <v>17</v>
      </c>
      <c r="Z46" s="47"/>
      <c r="AA46" s="47">
        <v>10</v>
      </c>
      <c r="AB46" s="47">
        <v>4</v>
      </c>
      <c r="AC46" s="47">
        <v>3</v>
      </c>
      <c r="AD46" s="47">
        <v>0</v>
      </c>
      <c r="AE46" s="47">
        <v>0</v>
      </c>
      <c r="AF46" s="47">
        <v>0</v>
      </c>
      <c r="AG46" s="47">
        <v>0</v>
      </c>
      <c r="AH46" s="47">
        <v>1</v>
      </c>
      <c r="AI46" s="47">
        <v>0</v>
      </c>
      <c r="AJ46" s="47">
        <v>18</v>
      </c>
      <c r="AK46" s="47">
        <v>12</v>
      </c>
      <c r="AL46" s="47">
        <v>0</v>
      </c>
      <c r="AM46" s="47">
        <v>0</v>
      </c>
      <c r="AN46" s="47">
        <v>20</v>
      </c>
      <c r="AO46" s="47">
        <v>9</v>
      </c>
      <c r="AP46" s="47"/>
      <c r="AQ46" s="47"/>
      <c r="AR46" s="47">
        <f t="shared" si="25"/>
        <v>60</v>
      </c>
      <c r="AS46" s="154">
        <f t="shared" si="26"/>
        <v>34</v>
      </c>
      <c r="AU46" s="246" t="s">
        <v>51</v>
      </c>
      <c r="AV46" s="47">
        <v>14</v>
      </c>
      <c r="AW46" s="47">
        <v>9</v>
      </c>
      <c r="AX46" s="47"/>
      <c r="AY46" s="47">
        <v>4</v>
      </c>
      <c r="AZ46" s="47">
        <v>2</v>
      </c>
      <c r="BA46" s="47">
        <v>10</v>
      </c>
      <c r="BB46" s="47"/>
      <c r="BC46" s="47">
        <v>5</v>
      </c>
      <c r="BD46" s="47"/>
      <c r="BE46" s="45">
        <f t="shared" si="27"/>
        <v>44</v>
      </c>
      <c r="BF46" s="47">
        <v>42</v>
      </c>
      <c r="BG46" s="47">
        <v>1</v>
      </c>
      <c r="BH46" s="45">
        <f t="shared" si="28"/>
        <v>43</v>
      </c>
      <c r="BI46" s="154">
        <v>7</v>
      </c>
      <c r="BK46" s="246" t="s">
        <v>51</v>
      </c>
      <c r="BL46" s="47">
        <v>42</v>
      </c>
      <c r="BM46" s="154">
        <v>6</v>
      </c>
    </row>
    <row r="47" spans="1:65" s="36" customFormat="1" ht="18" customHeight="1">
      <c r="A47" s="246" t="s">
        <v>52</v>
      </c>
      <c r="B47" s="534">
        <v>274</v>
      </c>
      <c r="C47" s="534"/>
      <c r="D47" s="534">
        <v>179</v>
      </c>
      <c r="E47" s="534">
        <v>63</v>
      </c>
      <c r="F47" s="534">
        <v>44</v>
      </c>
      <c r="G47" s="534">
        <v>0</v>
      </c>
      <c r="H47" s="534">
        <v>0</v>
      </c>
      <c r="I47" s="534">
        <v>0</v>
      </c>
      <c r="J47" s="534">
        <v>0</v>
      </c>
      <c r="K47" s="534">
        <v>26</v>
      </c>
      <c r="L47" s="534">
        <v>9</v>
      </c>
      <c r="M47" s="534">
        <v>91</v>
      </c>
      <c r="N47" s="534">
        <v>48</v>
      </c>
      <c r="O47" s="534">
        <v>11</v>
      </c>
      <c r="P47" s="534">
        <v>1</v>
      </c>
      <c r="Q47" s="534">
        <v>28</v>
      </c>
      <c r="R47" s="534">
        <v>13</v>
      </c>
      <c r="S47" s="534"/>
      <c r="T47" s="534"/>
      <c r="U47" s="534">
        <f t="shared" si="23"/>
        <v>493</v>
      </c>
      <c r="V47" s="527">
        <f t="shared" si="24"/>
        <v>294</v>
      </c>
      <c r="X47" s="246" t="s">
        <v>52</v>
      </c>
      <c r="Y47" s="47">
        <v>0</v>
      </c>
      <c r="Z47" s="47"/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5</v>
      </c>
      <c r="AM47" s="47">
        <v>1</v>
      </c>
      <c r="AN47" s="47">
        <v>4</v>
      </c>
      <c r="AO47" s="47">
        <v>3</v>
      </c>
      <c r="AP47" s="47"/>
      <c r="AQ47" s="47"/>
      <c r="AR47" s="47">
        <f t="shared" si="25"/>
        <v>9</v>
      </c>
      <c r="AS47" s="154">
        <f t="shared" si="26"/>
        <v>4</v>
      </c>
      <c r="AU47" s="246" t="s">
        <v>52</v>
      </c>
      <c r="AV47" s="47">
        <v>8</v>
      </c>
      <c r="AW47" s="47">
        <v>3</v>
      </c>
      <c r="AX47" s="47"/>
      <c r="AY47" s="47"/>
      <c r="AZ47" s="47">
        <v>1</v>
      </c>
      <c r="BA47" s="47">
        <v>3</v>
      </c>
      <c r="BB47" s="47">
        <v>1</v>
      </c>
      <c r="BC47" s="47">
        <v>2</v>
      </c>
      <c r="BD47" s="47"/>
      <c r="BE47" s="45">
        <f t="shared" si="27"/>
        <v>18</v>
      </c>
      <c r="BF47" s="47">
        <v>30</v>
      </c>
      <c r="BG47" s="47">
        <v>2</v>
      </c>
      <c r="BH47" s="45">
        <f t="shared" si="28"/>
        <v>32</v>
      </c>
      <c r="BI47" s="154">
        <v>4</v>
      </c>
      <c r="BK47" s="246" t="s">
        <v>52</v>
      </c>
      <c r="BL47" s="47">
        <v>24</v>
      </c>
      <c r="BM47" s="154">
        <v>1</v>
      </c>
    </row>
    <row r="48" spans="1:65" s="36" customFormat="1" ht="18" customHeight="1">
      <c r="A48" s="246" t="s">
        <v>53</v>
      </c>
      <c r="B48" s="534">
        <v>218</v>
      </c>
      <c r="C48" s="534"/>
      <c r="D48" s="534">
        <v>113</v>
      </c>
      <c r="E48" s="534">
        <v>116</v>
      </c>
      <c r="F48" s="534">
        <v>70</v>
      </c>
      <c r="G48" s="534">
        <v>0</v>
      </c>
      <c r="H48" s="534">
        <v>0</v>
      </c>
      <c r="I48" s="534">
        <v>0</v>
      </c>
      <c r="J48" s="534">
        <v>0</v>
      </c>
      <c r="K48" s="534">
        <v>63</v>
      </c>
      <c r="L48" s="534">
        <v>27</v>
      </c>
      <c r="M48" s="534">
        <v>50</v>
      </c>
      <c r="N48" s="534">
        <v>30</v>
      </c>
      <c r="O48" s="534">
        <v>0</v>
      </c>
      <c r="P48" s="534">
        <v>0</v>
      </c>
      <c r="Q48" s="534">
        <v>14</v>
      </c>
      <c r="R48" s="534">
        <v>3</v>
      </c>
      <c r="S48" s="534"/>
      <c r="T48" s="534"/>
      <c r="U48" s="534">
        <f t="shared" si="23"/>
        <v>461</v>
      </c>
      <c r="V48" s="527">
        <f t="shared" si="24"/>
        <v>243</v>
      </c>
      <c r="X48" s="246" t="s">
        <v>53</v>
      </c>
      <c r="Y48" s="47">
        <v>4</v>
      </c>
      <c r="Z48" s="47"/>
      <c r="AA48" s="47">
        <v>2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6</v>
      </c>
      <c r="AK48" s="47">
        <v>2</v>
      </c>
      <c r="AL48" s="47">
        <v>0</v>
      </c>
      <c r="AM48" s="47">
        <v>0</v>
      </c>
      <c r="AN48" s="47">
        <v>6</v>
      </c>
      <c r="AO48" s="47">
        <v>0</v>
      </c>
      <c r="AP48" s="47"/>
      <c r="AQ48" s="47"/>
      <c r="AR48" s="47">
        <f t="shared" si="25"/>
        <v>16</v>
      </c>
      <c r="AS48" s="154">
        <f t="shared" si="26"/>
        <v>4</v>
      </c>
      <c r="AU48" s="246" t="s">
        <v>53</v>
      </c>
      <c r="AV48" s="47">
        <v>5</v>
      </c>
      <c r="AW48" s="47">
        <v>3</v>
      </c>
      <c r="AX48" s="47"/>
      <c r="AY48" s="47"/>
      <c r="AZ48" s="47">
        <v>2</v>
      </c>
      <c r="BA48" s="47">
        <v>2</v>
      </c>
      <c r="BB48" s="47"/>
      <c r="BC48" s="47">
        <v>2</v>
      </c>
      <c r="BD48" s="47"/>
      <c r="BE48" s="45">
        <f t="shared" si="27"/>
        <v>14</v>
      </c>
      <c r="BF48" s="47">
        <v>9</v>
      </c>
      <c r="BG48" s="47">
        <v>9</v>
      </c>
      <c r="BH48" s="45">
        <f t="shared" si="28"/>
        <v>18</v>
      </c>
      <c r="BI48" s="154">
        <v>4</v>
      </c>
      <c r="BK48" s="246" t="s">
        <v>53</v>
      </c>
      <c r="BL48" s="47">
        <v>24</v>
      </c>
      <c r="BM48" s="154">
        <v>5</v>
      </c>
    </row>
    <row r="49" spans="1:65" s="36" customFormat="1" ht="18" customHeight="1">
      <c r="A49" s="308" t="s">
        <v>54</v>
      </c>
      <c r="B49" s="534">
        <v>3374</v>
      </c>
      <c r="C49" s="534"/>
      <c r="D49" s="534">
        <v>1879</v>
      </c>
      <c r="E49" s="534">
        <v>1450</v>
      </c>
      <c r="F49" s="534">
        <v>843</v>
      </c>
      <c r="G49" s="534">
        <v>8</v>
      </c>
      <c r="H49" s="534">
        <v>1</v>
      </c>
      <c r="I49" s="534">
        <v>131</v>
      </c>
      <c r="J49" s="534">
        <v>68</v>
      </c>
      <c r="K49" s="534">
        <v>944</v>
      </c>
      <c r="L49" s="534">
        <v>426</v>
      </c>
      <c r="M49" s="534">
        <v>2988</v>
      </c>
      <c r="N49" s="534">
        <v>1626</v>
      </c>
      <c r="O49" s="534">
        <v>139</v>
      </c>
      <c r="P49" s="534">
        <v>49</v>
      </c>
      <c r="Q49" s="534">
        <v>534</v>
      </c>
      <c r="R49" s="534">
        <v>196</v>
      </c>
      <c r="S49" s="534">
        <v>132</v>
      </c>
      <c r="T49" s="534">
        <v>37</v>
      </c>
      <c r="U49" s="534">
        <f t="shared" si="23"/>
        <v>9700</v>
      </c>
      <c r="V49" s="527">
        <f t="shared" si="24"/>
        <v>5125</v>
      </c>
      <c r="X49" s="246" t="s">
        <v>54</v>
      </c>
      <c r="Y49" s="47">
        <v>66</v>
      </c>
      <c r="Z49" s="47"/>
      <c r="AA49" s="47">
        <v>35</v>
      </c>
      <c r="AB49" s="47">
        <v>14</v>
      </c>
      <c r="AC49" s="47">
        <v>7</v>
      </c>
      <c r="AD49" s="47">
        <v>0</v>
      </c>
      <c r="AE49" s="47">
        <v>0</v>
      </c>
      <c r="AF49" s="47">
        <v>6</v>
      </c>
      <c r="AG49" s="47">
        <v>3</v>
      </c>
      <c r="AH49" s="47">
        <v>15</v>
      </c>
      <c r="AI49" s="47">
        <v>2</v>
      </c>
      <c r="AJ49" s="47">
        <v>287</v>
      </c>
      <c r="AK49" s="47">
        <v>160</v>
      </c>
      <c r="AL49" s="47">
        <v>17</v>
      </c>
      <c r="AM49" s="47">
        <v>5</v>
      </c>
      <c r="AN49" s="47">
        <v>66</v>
      </c>
      <c r="AO49" s="47">
        <v>22</v>
      </c>
      <c r="AP49" s="47">
        <v>15</v>
      </c>
      <c r="AQ49" s="47">
        <v>4</v>
      </c>
      <c r="AR49" s="47">
        <f t="shared" si="25"/>
        <v>486</v>
      </c>
      <c r="AS49" s="154">
        <f t="shared" si="26"/>
        <v>238</v>
      </c>
      <c r="AU49" s="246" t="s">
        <v>54</v>
      </c>
      <c r="AV49" s="47">
        <v>89</v>
      </c>
      <c r="AW49" s="47">
        <v>47</v>
      </c>
      <c r="AX49" s="47">
        <v>1</v>
      </c>
      <c r="AY49" s="47">
        <v>3</v>
      </c>
      <c r="AZ49" s="47">
        <v>27</v>
      </c>
      <c r="BA49" s="47">
        <v>73</v>
      </c>
      <c r="BB49" s="47">
        <v>11</v>
      </c>
      <c r="BC49" s="47">
        <v>23</v>
      </c>
      <c r="BD49" s="47">
        <v>7</v>
      </c>
      <c r="BE49" s="45">
        <f t="shared" si="27"/>
        <v>281</v>
      </c>
      <c r="BF49" s="47">
        <v>197</v>
      </c>
      <c r="BG49" s="47">
        <v>78</v>
      </c>
      <c r="BH49" s="45">
        <f t="shared" si="28"/>
        <v>275</v>
      </c>
      <c r="BI49" s="154">
        <v>64</v>
      </c>
      <c r="BK49" s="246" t="s">
        <v>54</v>
      </c>
      <c r="BL49" s="47">
        <v>311</v>
      </c>
      <c r="BM49" s="154">
        <v>141</v>
      </c>
    </row>
    <row r="50" spans="1:65" s="36" customFormat="1" ht="18" customHeight="1">
      <c r="A50" s="308" t="s">
        <v>55</v>
      </c>
      <c r="B50" s="534">
        <v>1421</v>
      </c>
      <c r="C50" s="534"/>
      <c r="D50" s="534">
        <v>817</v>
      </c>
      <c r="E50" s="534">
        <v>563</v>
      </c>
      <c r="F50" s="534">
        <v>313</v>
      </c>
      <c r="G50" s="534">
        <v>0</v>
      </c>
      <c r="H50" s="534">
        <v>0</v>
      </c>
      <c r="I50" s="534">
        <v>131</v>
      </c>
      <c r="J50" s="534">
        <v>72</v>
      </c>
      <c r="K50" s="534">
        <v>380</v>
      </c>
      <c r="L50" s="534">
        <v>203</v>
      </c>
      <c r="M50" s="534">
        <v>1034</v>
      </c>
      <c r="N50" s="534">
        <v>602</v>
      </c>
      <c r="O50" s="534">
        <v>23</v>
      </c>
      <c r="P50" s="534">
        <v>7</v>
      </c>
      <c r="Q50" s="534">
        <v>172</v>
      </c>
      <c r="R50" s="534">
        <v>80</v>
      </c>
      <c r="S50" s="534">
        <v>86</v>
      </c>
      <c r="T50" s="534">
        <v>33</v>
      </c>
      <c r="U50" s="534">
        <f t="shared" si="23"/>
        <v>3810</v>
      </c>
      <c r="V50" s="527">
        <f t="shared" si="24"/>
        <v>2127</v>
      </c>
      <c r="X50" s="246" t="s">
        <v>55</v>
      </c>
      <c r="Y50" s="47">
        <v>20</v>
      </c>
      <c r="Z50" s="47"/>
      <c r="AA50" s="47">
        <v>10</v>
      </c>
      <c r="AB50" s="47">
        <v>3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1</v>
      </c>
      <c r="AI50" s="47">
        <v>0</v>
      </c>
      <c r="AJ50" s="47">
        <v>95</v>
      </c>
      <c r="AK50" s="47">
        <v>49</v>
      </c>
      <c r="AL50" s="47">
        <v>7</v>
      </c>
      <c r="AM50" s="47">
        <v>2</v>
      </c>
      <c r="AN50" s="47">
        <v>30</v>
      </c>
      <c r="AO50" s="47">
        <v>8</v>
      </c>
      <c r="AP50" s="47">
        <v>11</v>
      </c>
      <c r="AQ50" s="47">
        <v>2</v>
      </c>
      <c r="AR50" s="47">
        <f t="shared" si="25"/>
        <v>167</v>
      </c>
      <c r="AS50" s="154">
        <f t="shared" si="26"/>
        <v>71</v>
      </c>
      <c r="AU50" s="246" t="s">
        <v>55</v>
      </c>
      <c r="AV50" s="47">
        <v>54</v>
      </c>
      <c r="AW50" s="47">
        <v>25</v>
      </c>
      <c r="AX50" s="47"/>
      <c r="AY50" s="47">
        <v>7</v>
      </c>
      <c r="AZ50" s="47">
        <v>16</v>
      </c>
      <c r="BA50" s="47">
        <v>38</v>
      </c>
      <c r="BB50" s="47">
        <v>4</v>
      </c>
      <c r="BC50" s="47">
        <v>13</v>
      </c>
      <c r="BD50" s="47">
        <v>5</v>
      </c>
      <c r="BE50" s="45">
        <f t="shared" si="27"/>
        <v>162</v>
      </c>
      <c r="BF50" s="47">
        <v>140</v>
      </c>
      <c r="BG50" s="47">
        <v>12</v>
      </c>
      <c r="BH50" s="45">
        <f t="shared" si="28"/>
        <v>152</v>
      </c>
      <c r="BI50" s="154">
        <v>42</v>
      </c>
      <c r="BK50" s="246" t="s">
        <v>55</v>
      </c>
      <c r="BL50" s="47">
        <v>216</v>
      </c>
      <c r="BM50" s="154">
        <v>33</v>
      </c>
    </row>
    <row r="51" spans="1:65" s="36" customFormat="1" ht="18" customHeight="1">
      <c r="A51" s="308" t="s">
        <v>56</v>
      </c>
      <c r="B51" s="534">
        <v>8470</v>
      </c>
      <c r="C51" s="534"/>
      <c r="D51" s="534">
        <v>4611</v>
      </c>
      <c r="E51" s="534">
        <v>3336</v>
      </c>
      <c r="F51" s="534">
        <v>1997</v>
      </c>
      <c r="G51" s="534">
        <v>156</v>
      </c>
      <c r="H51" s="534">
        <v>71</v>
      </c>
      <c r="I51" s="534">
        <v>417</v>
      </c>
      <c r="J51" s="534">
        <v>207</v>
      </c>
      <c r="K51" s="534">
        <v>3483</v>
      </c>
      <c r="L51" s="534">
        <v>1740</v>
      </c>
      <c r="M51" s="534">
        <v>5477</v>
      </c>
      <c r="N51" s="534">
        <v>3116</v>
      </c>
      <c r="O51" s="534">
        <v>626</v>
      </c>
      <c r="P51" s="534">
        <v>232</v>
      </c>
      <c r="Q51" s="534">
        <v>1575</v>
      </c>
      <c r="R51" s="534">
        <v>696</v>
      </c>
      <c r="S51" s="534">
        <v>1168</v>
      </c>
      <c r="T51" s="534">
        <v>528</v>
      </c>
      <c r="U51" s="534">
        <f t="shared" si="23"/>
        <v>24708</v>
      </c>
      <c r="V51" s="527">
        <f t="shared" si="24"/>
        <v>13198</v>
      </c>
      <c r="X51" s="246" t="s">
        <v>56</v>
      </c>
      <c r="Y51" s="47">
        <v>223</v>
      </c>
      <c r="Z51" s="47"/>
      <c r="AA51" s="47">
        <v>121</v>
      </c>
      <c r="AB51" s="47">
        <v>51</v>
      </c>
      <c r="AC51" s="47">
        <v>21</v>
      </c>
      <c r="AD51" s="47">
        <v>3</v>
      </c>
      <c r="AE51" s="47">
        <v>0</v>
      </c>
      <c r="AF51" s="47">
        <v>3</v>
      </c>
      <c r="AG51" s="47">
        <v>1</v>
      </c>
      <c r="AH51" s="47">
        <v>49</v>
      </c>
      <c r="AI51" s="47">
        <v>26</v>
      </c>
      <c r="AJ51" s="47">
        <v>577</v>
      </c>
      <c r="AK51" s="47">
        <v>300</v>
      </c>
      <c r="AL51" s="47">
        <v>102</v>
      </c>
      <c r="AM51" s="47">
        <v>41</v>
      </c>
      <c r="AN51" s="47">
        <v>239</v>
      </c>
      <c r="AO51" s="47">
        <v>107</v>
      </c>
      <c r="AP51" s="47">
        <v>104</v>
      </c>
      <c r="AQ51" s="47">
        <v>37</v>
      </c>
      <c r="AR51" s="47">
        <f t="shared" si="25"/>
        <v>1351</v>
      </c>
      <c r="AS51" s="154">
        <f t="shared" si="26"/>
        <v>654</v>
      </c>
      <c r="AU51" s="246" t="s">
        <v>56</v>
      </c>
      <c r="AV51" s="47">
        <v>165</v>
      </c>
      <c r="AW51" s="47">
        <v>88</v>
      </c>
      <c r="AX51" s="47">
        <v>6</v>
      </c>
      <c r="AY51" s="47">
        <v>17</v>
      </c>
      <c r="AZ51" s="47">
        <v>77</v>
      </c>
      <c r="BA51" s="47">
        <v>128</v>
      </c>
      <c r="BB51" s="47">
        <v>28</v>
      </c>
      <c r="BC51" s="47">
        <v>58</v>
      </c>
      <c r="BD51" s="47">
        <v>34</v>
      </c>
      <c r="BE51" s="45">
        <f t="shared" si="27"/>
        <v>601</v>
      </c>
      <c r="BF51" s="47">
        <v>765</v>
      </c>
      <c r="BG51" s="47">
        <v>31</v>
      </c>
      <c r="BH51" s="45">
        <f t="shared" si="28"/>
        <v>796</v>
      </c>
      <c r="BI51" s="154">
        <v>138</v>
      </c>
      <c r="BK51" s="246" t="s">
        <v>56</v>
      </c>
      <c r="BL51" s="47">
        <v>1462</v>
      </c>
      <c r="BM51" s="154">
        <v>375</v>
      </c>
    </row>
    <row r="52" spans="1:65" s="36" customFormat="1" ht="18" customHeight="1">
      <c r="A52" s="246" t="s">
        <v>57</v>
      </c>
      <c r="B52" s="534">
        <v>630</v>
      </c>
      <c r="C52" s="534"/>
      <c r="D52" s="534">
        <v>379</v>
      </c>
      <c r="E52" s="534">
        <v>357</v>
      </c>
      <c r="F52" s="534">
        <v>228</v>
      </c>
      <c r="G52" s="534">
        <v>0</v>
      </c>
      <c r="H52" s="534">
        <v>0</v>
      </c>
      <c r="I52" s="534">
        <v>5</v>
      </c>
      <c r="J52" s="534">
        <v>3</v>
      </c>
      <c r="K52" s="534">
        <v>291</v>
      </c>
      <c r="L52" s="534">
        <v>145</v>
      </c>
      <c r="M52" s="534">
        <v>328</v>
      </c>
      <c r="N52" s="534">
        <v>200</v>
      </c>
      <c r="O52" s="534">
        <v>0</v>
      </c>
      <c r="P52" s="534">
        <v>0</v>
      </c>
      <c r="Q52" s="534">
        <v>102</v>
      </c>
      <c r="R52" s="534">
        <v>57</v>
      </c>
      <c r="S52" s="534"/>
      <c r="T52" s="534"/>
      <c r="U52" s="534">
        <f t="shared" si="23"/>
        <v>1713</v>
      </c>
      <c r="V52" s="527">
        <f t="shared" si="24"/>
        <v>1012</v>
      </c>
      <c r="X52" s="246" t="s">
        <v>57</v>
      </c>
      <c r="Y52" s="47">
        <v>2</v>
      </c>
      <c r="Z52" s="47"/>
      <c r="AA52" s="47">
        <v>0</v>
      </c>
      <c r="AB52" s="47">
        <v>3</v>
      </c>
      <c r="AC52" s="47">
        <v>2</v>
      </c>
      <c r="AD52" s="47">
        <v>0</v>
      </c>
      <c r="AE52" s="47">
        <v>0</v>
      </c>
      <c r="AF52" s="47">
        <v>0</v>
      </c>
      <c r="AG52" s="47">
        <v>0</v>
      </c>
      <c r="AH52" s="47">
        <v>3</v>
      </c>
      <c r="AI52" s="47">
        <v>1</v>
      </c>
      <c r="AJ52" s="47">
        <v>27</v>
      </c>
      <c r="AK52" s="47">
        <v>18</v>
      </c>
      <c r="AL52" s="47">
        <v>0</v>
      </c>
      <c r="AM52" s="47">
        <v>0</v>
      </c>
      <c r="AN52" s="47">
        <v>10</v>
      </c>
      <c r="AO52" s="47">
        <v>3</v>
      </c>
      <c r="AP52" s="47"/>
      <c r="AQ52" s="47"/>
      <c r="AR52" s="47">
        <f t="shared" si="25"/>
        <v>45</v>
      </c>
      <c r="AS52" s="154">
        <f t="shared" si="26"/>
        <v>24</v>
      </c>
      <c r="AU52" s="246" t="s">
        <v>57</v>
      </c>
      <c r="AV52" s="47">
        <v>18</v>
      </c>
      <c r="AW52" s="47">
        <v>12</v>
      </c>
      <c r="AX52" s="47"/>
      <c r="AY52" s="47">
        <v>1</v>
      </c>
      <c r="AZ52" s="47">
        <v>8</v>
      </c>
      <c r="BA52" s="47">
        <v>12</v>
      </c>
      <c r="BB52" s="47"/>
      <c r="BC52" s="47">
        <v>5</v>
      </c>
      <c r="BD52" s="47"/>
      <c r="BE52" s="45">
        <f t="shared" si="27"/>
        <v>56</v>
      </c>
      <c r="BF52" s="47">
        <v>60</v>
      </c>
      <c r="BG52" s="47">
        <v>3</v>
      </c>
      <c r="BH52" s="45">
        <f t="shared" si="28"/>
        <v>63</v>
      </c>
      <c r="BI52" s="154">
        <v>16</v>
      </c>
      <c r="BK52" s="246" t="s">
        <v>57</v>
      </c>
      <c r="BL52" s="47">
        <v>67</v>
      </c>
      <c r="BM52" s="154">
        <v>15</v>
      </c>
    </row>
    <row r="53" spans="1:65" s="36" customFormat="1" ht="18" customHeight="1">
      <c r="A53" s="247" t="s">
        <v>20</v>
      </c>
      <c r="B53" s="534"/>
      <c r="C53" s="534"/>
      <c r="D53" s="534"/>
      <c r="E53" s="534"/>
      <c r="F53" s="534"/>
      <c r="G53" s="534"/>
      <c r="H53" s="534"/>
      <c r="I53" s="534"/>
      <c r="J53" s="534"/>
      <c r="K53" s="534"/>
      <c r="L53" s="534"/>
      <c r="M53" s="534"/>
      <c r="N53" s="534"/>
      <c r="O53" s="534"/>
      <c r="P53" s="534"/>
      <c r="Q53" s="534"/>
      <c r="R53" s="534"/>
      <c r="S53" s="534"/>
      <c r="T53" s="534"/>
      <c r="U53" s="534">
        <f t="shared" si="23"/>
        <v>0</v>
      </c>
      <c r="V53" s="527">
        <f t="shared" si="24"/>
        <v>0</v>
      </c>
      <c r="X53" s="247" t="s">
        <v>20</v>
      </c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>
        <f t="shared" si="25"/>
        <v>0</v>
      </c>
      <c r="AS53" s="154">
        <f t="shared" si="26"/>
        <v>0</v>
      </c>
      <c r="AU53" s="247" t="s">
        <v>20</v>
      </c>
      <c r="AV53" s="47"/>
      <c r="AW53" s="47"/>
      <c r="AX53" s="47"/>
      <c r="AY53" s="47"/>
      <c r="AZ53" s="47"/>
      <c r="BA53" s="47"/>
      <c r="BB53" s="47"/>
      <c r="BC53" s="47"/>
      <c r="BD53" s="47"/>
      <c r="BE53" s="45">
        <f t="shared" si="27"/>
        <v>0</v>
      </c>
      <c r="BF53" s="47"/>
      <c r="BG53" s="47"/>
      <c r="BH53" s="45">
        <f t="shared" si="28"/>
        <v>0</v>
      </c>
      <c r="BI53" s="154"/>
      <c r="BK53" s="247" t="s">
        <v>20</v>
      </c>
      <c r="BL53" s="47"/>
      <c r="BM53" s="154"/>
    </row>
    <row r="54" spans="1:65" s="36" customFormat="1" ht="18" customHeight="1">
      <c r="A54" s="246" t="s">
        <v>58</v>
      </c>
      <c r="B54" s="534">
        <v>514</v>
      </c>
      <c r="C54" s="534"/>
      <c r="D54" s="534">
        <v>238</v>
      </c>
      <c r="E54" s="534">
        <v>246</v>
      </c>
      <c r="F54" s="534">
        <v>124</v>
      </c>
      <c r="G54" s="534">
        <v>0</v>
      </c>
      <c r="H54" s="534">
        <v>0</v>
      </c>
      <c r="I54" s="534">
        <v>16</v>
      </c>
      <c r="J54" s="534">
        <v>7</v>
      </c>
      <c r="K54" s="534">
        <v>98</v>
      </c>
      <c r="L54" s="534">
        <v>38</v>
      </c>
      <c r="M54" s="534">
        <v>201</v>
      </c>
      <c r="N54" s="534">
        <v>94</v>
      </c>
      <c r="O54" s="534">
        <v>0</v>
      </c>
      <c r="P54" s="534">
        <v>0</v>
      </c>
      <c r="Q54" s="534">
        <v>0</v>
      </c>
      <c r="R54" s="534">
        <v>0</v>
      </c>
      <c r="S54" s="534">
        <v>41</v>
      </c>
      <c r="T54" s="534">
        <v>12</v>
      </c>
      <c r="U54" s="534">
        <f t="shared" si="23"/>
        <v>1116</v>
      </c>
      <c r="V54" s="527">
        <f t="shared" si="24"/>
        <v>513</v>
      </c>
      <c r="X54" s="246" t="s">
        <v>58</v>
      </c>
      <c r="Y54" s="47">
        <v>8</v>
      </c>
      <c r="Z54" s="47"/>
      <c r="AA54" s="47">
        <v>6</v>
      </c>
      <c r="AB54" s="47">
        <v>2</v>
      </c>
      <c r="AC54" s="47">
        <v>1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15</v>
      </c>
      <c r="AK54" s="47">
        <v>6</v>
      </c>
      <c r="AL54" s="47">
        <v>0</v>
      </c>
      <c r="AM54" s="47">
        <v>0</v>
      </c>
      <c r="AN54" s="47">
        <v>0</v>
      </c>
      <c r="AO54" s="47">
        <v>0</v>
      </c>
      <c r="AP54" s="47">
        <v>6</v>
      </c>
      <c r="AQ54" s="47">
        <v>1</v>
      </c>
      <c r="AR54" s="47">
        <f t="shared" si="25"/>
        <v>31</v>
      </c>
      <c r="AS54" s="154">
        <f t="shared" si="26"/>
        <v>14</v>
      </c>
      <c r="AU54" s="246" t="s">
        <v>58</v>
      </c>
      <c r="AV54" s="47">
        <v>11</v>
      </c>
      <c r="AW54" s="47">
        <v>6</v>
      </c>
      <c r="AX54" s="47"/>
      <c r="AY54" s="47">
        <v>1</v>
      </c>
      <c r="AZ54" s="47">
        <v>3</v>
      </c>
      <c r="BA54" s="47">
        <v>5</v>
      </c>
      <c r="BB54" s="47"/>
      <c r="BC54" s="47"/>
      <c r="BD54" s="47">
        <v>2</v>
      </c>
      <c r="BE54" s="45">
        <f t="shared" si="27"/>
        <v>28</v>
      </c>
      <c r="BF54" s="47">
        <v>26</v>
      </c>
      <c r="BG54" s="47">
        <v>5</v>
      </c>
      <c r="BH54" s="45">
        <f t="shared" si="28"/>
        <v>31</v>
      </c>
      <c r="BI54" s="154">
        <v>5</v>
      </c>
      <c r="BK54" s="246" t="s">
        <v>58</v>
      </c>
      <c r="BL54" s="47">
        <v>38</v>
      </c>
      <c r="BM54" s="154">
        <v>5</v>
      </c>
    </row>
    <row r="55" spans="1:65" s="36" customFormat="1" ht="18" customHeight="1">
      <c r="A55" s="246" t="s">
        <v>59</v>
      </c>
      <c r="B55" s="534">
        <v>380</v>
      </c>
      <c r="C55" s="534"/>
      <c r="D55" s="534">
        <v>166</v>
      </c>
      <c r="E55" s="534">
        <v>199</v>
      </c>
      <c r="F55" s="534">
        <v>98</v>
      </c>
      <c r="G55" s="534">
        <v>0</v>
      </c>
      <c r="H55" s="534">
        <v>0</v>
      </c>
      <c r="I55" s="534">
        <v>107</v>
      </c>
      <c r="J55" s="534">
        <v>40</v>
      </c>
      <c r="K55" s="534">
        <v>0</v>
      </c>
      <c r="L55" s="534">
        <v>0</v>
      </c>
      <c r="M55" s="534">
        <v>197</v>
      </c>
      <c r="N55" s="534">
        <v>91</v>
      </c>
      <c r="O55" s="534">
        <v>0</v>
      </c>
      <c r="P55" s="534">
        <v>0</v>
      </c>
      <c r="Q55" s="534">
        <v>41</v>
      </c>
      <c r="R55" s="534">
        <v>15</v>
      </c>
      <c r="S55" s="534">
        <v>0</v>
      </c>
      <c r="T55" s="534">
        <v>0</v>
      </c>
      <c r="U55" s="534">
        <f t="shared" si="23"/>
        <v>924</v>
      </c>
      <c r="V55" s="527">
        <f t="shared" si="24"/>
        <v>410</v>
      </c>
      <c r="X55" s="246" t="s">
        <v>59</v>
      </c>
      <c r="Y55" s="47">
        <v>16</v>
      </c>
      <c r="Z55" s="47"/>
      <c r="AA55" s="47">
        <v>5</v>
      </c>
      <c r="AB55" s="47">
        <v>2</v>
      </c>
      <c r="AC55" s="47">
        <v>1</v>
      </c>
      <c r="AD55" s="47">
        <v>0</v>
      </c>
      <c r="AE55" s="47">
        <v>0</v>
      </c>
      <c r="AF55" s="47">
        <v>4</v>
      </c>
      <c r="AG55" s="47">
        <v>2</v>
      </c>
      <c r="AH55" s="47">
        <v>0</v>
      </c>
      <c r="AI55" s="47">
        <v>0</v>
      </c>
      <c r="AJ55" s="47">
        <v>5</v>
      </c>
      <c r="AK55" s="47">
        <v>3</v>
      </c>
      <c r="AL55" s="47">
        <v>0</v>
      </c>
      <c r="AM55" s="47">
        <v>0</v>
      </c>
      <c r="AN55" s="47">
        <v>2</v>
      </c>
      <c r="AO55" s="47">
        <v>0</v>
      </c>
      <c r="AP55" s="47">
        <v>0</v>
      </c>
      <c r="AQ55" s="47">
        <v>0</v>
      </c>
      <c r="AR55" s="47">
        <f t="shared" si="25"/>
        <v>29</v>
      </c>
      <c r="AS55" s="154">
        <f t="shared" si="26"/>
        <v>11</v>
      </c>
      <c r="AU55" s="246" t="s">
        <v>59</v>
      </c>
      <c r="AV55" s="47">
        <v>7</v>
      </c>
      <c r="AW55" s="47">
        <v>4</v>
      </c>
      <c r="AX55" s="47"/>
      <c r="AY55" s="47">
        <v>3</v>
      </c>
      <c r="AZ55" s="47"/>
      <c r="BA55" s="47">
        <v>4</v>
      </c>
      <c r="BB55" s="47"/>
      <c r="BC55" s="47">
        <v>2</v>
      </c>
      <c r="BD55" s="47"/>
      <c r="BE55" s="45">
        <f t="shared" si="27"/>
        <v>20</v>
      </c>
      <c r="BF55" s="47">
        <v>20</v>
      </c>
      <c r="BG55" s="47">
        <v>0</v>
      </c>
      <c r="BH55" s="45">
        <f t="shared" si="28"/>
        <v>20</v>
      </c>
      <c r="BI55" s="154">
        <v>4</v>
      </c>
      <c r="BK55" s="246" t="s">
        <v>59</v>
      </c>
      <c r="BL55" s="47">
        <v>19</v>
      </c>
      <c r="BM55" s="154">
        <v>4</v>
      </c>
    </row>
    <row r="56" spans="1:65" s="36" customFormat="1" ht="18" customHeight="1">
      <c r="A56" s="246" t="s">
        <v>60</v>
      </c>
      <c r="B56" s="534">
        <v>490</v>
      </c>
      <c r="C56" s="534"/>
      <c r="D56" s="534">
        <v>222</v>
      </c>
      <c r="E56" s="534">
        <v>348</v>
      </c>
      <c r="F56" s="534">
        <v>180</v>
      </c>
      <c r="G56" s="534">
        <v>0</v>
      </c>
      <c r="H56" s="534">
        <v>0</v>
      </c>
      <c r="I56" s="534">
        <v>0</v>
      </c>
      <c r="J56" s="534">
        <v>0</v>
      </c>
      <c r="K56" s="534">
        <v>142</v>
      </c>
      <c r="L56" s="534">
        <v>56</v>
      </c>
      <c r="M56" s="534">
        <v>420</v>
      </c>
      <c r="N56" s="534">
        <v>185</v>
      </c>
      <c r="O56" s="534">
        <v>0</v>
      </c>
      <c r="P56" s="534">
        <v>0</v>
      </c>
      <c r="Q56" s="534">
        <v>30</v>
      </c>
      <c r="R56" s="534">
        <v>8</v>
      </c>
      <c r="S56" s="534">
        <v>108</v>
      </c>
      <c r="T56" s="534">
        <v>30</v>
      </c>
      <c r="U56" s="534">
        <f t="shared" si="23"/>
        <v>1538</v>
      </c>
      <c r="V56" s="527">
        <f t="shared" si="24"/>
        <v>681</v>
      </c>
      <c r="X56" s="246" t="s">
        <v>60</v>
      </c>
      <c r="Y56" s="47">
        <v>15</v>
      </c>
      <c r="Z56" s="47"/>
      <c r="AA56" s="47">
        <v>8</v>
      </c>
      <c r="AB56" s="47">
        <v>4</v>
      </c>
      <c r="AC56" s="47">
        <v>1</v>
      </c>
      <c r="AD56" s="47">
        <v>0</v>
      </c>
      <c r="AE56" s="47">
        <v>0</v>
      </c>
      <c r="AF56" s="47">
        <v>0</v>
      </c>
      <c r="AG56" s="47">
        <v>0</v>
      </c>
      <c r="AH56" s="47">
        <v>6</v>
      </c>
      <c r="AI56" s="47">
        <v>3</v>
      </c>
      <c r="AJ56" s="47">
        <v>72</v>
      </c>
      <c r="AK56" s="47">
        <v>34</v>
      </c>
      <c r="AL56" s="47">
        <v>0</v>
      </c>
      <c r="AM56" s="47">
        <v>0</v>
      </c>
      <c r="AN56" s="47">
        <v>3</v>
      </c>
      <c r="AO56" s="47">
        <v>0</v>
      </c>
      <c r="AP56" s="47">
        <v>21</v>
      </c>
      <c r="AQ56" s="47">
        <v>6</v>
      </c>
      <c r="AR56" s="47">
        <f t="shared" si="25"/>
        <v>121</v>
      </c>
      <c r="AS56" s="154">
        <f t="shared" si="26"/>
        <v>52</v>
      </c>
      <c r="AU56" s="246" t="s">
        <v>60</v>
      </c>
      <c r="AV56" s="47">
        <v>10</v>
      </c>
      <c r="AW56" s="47">
        <v>6</v>
      </c>
      <c r="AX56" s="47"/>
      <c r="AY56" s="47"/>
      <c r="AZ56" s="47">
        <v>4</v>
      </c>
      <c r="BA56" s="47">
        <v>6</v>
      </c>
      <c r="BB56" s="47"/>
      <c r="BC56" s="47">
        <v>1</v>
      </c>
      <c r="BD56" s="47">
        <v>2</v>
      </c>
      <c r="BE56" s="45">
        <f t="shared" si="27"/>
        <v>29</v>
      </c>
      <c r="BF56" s="47">
        <v>25</v>
      </c>
      <c r="BG56" s="47">
        <v>3</v>
      </c>
      <c r="BH56" s="45">
        <f t="shared" si="28"/>
        <v>28</v>
      </c>
      <c r="BI56" s="154">
        <v>5</v>
      </c>
      <c r="BK56" s="246" t="s">
        <v>60</v>
      </c>
      <c r="BL56" s="47">
        <v>37</v>
      </c>
      <c r="BM56" s="154">
        <v>12</v>
      </c>
    </row>
    <row r="57" spans="1:65" s="36" customFormat="1" ht="18" customHeight="1">
      <c r="A57" s="246" t="s">
        <v>62</v>
      </c>
      <c r="B57" s="534">
        <v>219</v>
      </c>
      <c r="C57" s="534"/>
      <c r="D57" s="534">
        <v>86</v>
      </c>
      <c r="E57" s="534">
        <v>95</v>
      </c>
      <c r="F57" s="534">
        <v>40</v>
      </c>
      <c r="G57" s="534">
        <v>0</v>
      </c>
      <c r="H57" s="534">
        <v>0</v>
      </c>
      <c r="I57" s="534">
        <v>0</v>
      </c>
      <c r="J57" s="534">
        <v>0</v>
      </c>
      <c r="K57" s="534">
        <v>38</v>
      </c>
      <c r="L57" s="534">
        <v>15</v>
      </c>
      <c r="M57" s="534">
        <v>84</v>
      </c>
      <c r="N57" s="534">
        <v>50</v>
      </c>
      <c r="O57" s="534">
        <v>0</v>
      </c>
      <c r="P57" s="534">
        <v>0</v>
      </c>
      <c r="Q57" s="534">
        <v>0</v>
      </c>
      <c r="R57" s="534">
        <v>0</v>
      </c>
      <c r="S57" s="534"/>
      <c r="T57" s="534"/>
      <c r="U57" s="534">
        <f t="shared" si="23"/>
        <v>436</v>
      </c>
      <c r="V57" s="527">
        <f t="shared" si="24"/>
        <v>191</v>
      </c>
      <c r="X57" s="246" t="s">
        <v>62</v>
      </c>
      <c r="Y57" s="47">
        <v>2</v>
      </c>
      <c r="Z57" s="47"/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6</v>
      </c>
      <c r="AK57" s="47">
        <v>3</v>
      </c>
      <c r="AL57" s="47">
        <v>0</v>
      </c>
      <c r="AM57" s="47">
        <v>0</v>
      </c>
      <c r="AN57" s="47">
        <v>0</v>
      </c>
      <c r="AO57" s="47">
        <v>0</v>
      </c>
      <c r="AP57" s="47"/>
      <c r="AQ57" s="47"/>
      <c r="AR57" s="47">
        <f t="shared" si="25"/>
        <v>8</v>
      </c>
      <c r="AS57" s="154">
        <f t="shared" si="26"/>
        <v>3</v>
      </c>
      <c r="AU57" s="246" t="s">
        <v>62</v>
      </c>
      <c r="AV57" s="47">
        <v>4</v>
      </c>
      <c r="AW57" s="47">
        <v>2</v>
      </c>
      <c r="AX57" s="47"/>
      <c r="AY57" s="47"/>
      <c r="AZ57" s="47">
        <v>1</v>
      </c>
      <c r="BA57" s="47">
        <v>2</v>
      </c>
      <c r="BB57" s="47"/>
      <c r="BC57" s="47"/>
      <c r="BD57" s="47"/>
      <c r="BE57" s="45">
        <f t="shared" si="27"/>
        <v>9</v>
      </c>
      <c r="BF57" s="47">
        <v>8</v>
      </c>
      <c r="BG57" s="47">
        <v>0</v>
      </c>
      <c r="BH57" s="45">
        <f t="shared" si="28"/>
        <v>8</v>
      </c>
      <c r="BI57" s="154">
        <v>2</v>
      </c>
      <c r="BK57" s="246" t="s">
        <v>62</v>
      </c>
      <c r="BL57" s="47">
        <v>24</v>
      </c>
      <c r="BM57" s="154">
        <v>2</v>
      </c>
    </row>
    <row r="58" spans="1:65" s="36" customFormat="1" ht="18" customHeight="1">
      <c r="A58" s="246" t="s">
        <v>63</v>
      </c>
      <c r="B58" s="534">
        <v>250</v>
      </c>
      <c r="C58" s="534"/>
      <c r="D58" s="534">
        <v>123</v>
      </c>
      <c r="E58" s="534">
        <v>183</v>
      </c>
      <c r="F58" s="534">
        <v>101</v>
      </c>
      <c r="G58" s="534">
        <v>0</v>
      </c>
      <c r="H58" s="534">
        <v>0</v>
      </c>
      <c r="I58" s="534">
        <v>0</v>
      </c>
      <c r="J58" s="534">
        <v>0</v>
      </c>
      <c r="K58" s="534">
        <v>99</v>
      </c>
      <c r="L58" s="534">
        <v>51</v>
      </c>
      <c r="M58" s="534">
        <v>144</v>
      </c>
      <c r="N58" s="534">
        <v>69</v>
      </c>
      <c r="O58" s="534">
        <v>0</v>
      </c>
      <c r="P58" s="534">
        <v>0</v>
      </c>
      <c r="Q58" s="534">
        <v>0</v>
      </c>
      <c r="R58" s="534">
        <v>0</v>
      </c>
      <c r="S58" s="534"/>
      <c r="T58" s="534"/>
      <c r="U58" s="534">
        <f t="shared" si="23"/>
        <v>676</v>
      </c>
      <c r="V58" s="527">
        <f t="shared" si="24"/>
        <v>344</v>
      </c>
      <c r="X58" s="246" t="s">
        <v>63</v>
      </c>
      <c r="Y58" s="47">
        <v>2</v>
      </c>
      <c r="Z58" s="47"/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3</v>
      </c>
      <c r="AI58" s="47">
        <v>2</v>
      </c>
      <c r="AJ58" s="47">
        <v>37</v>
      </c>
      <c r="AK58" s="47">
        <v>10</v>
      </c>
      <c r="AL58" s="47">
        <v>0</v>
      </c>
      <c r="AM58" s="47">
        <v>0</v>
      </c>
      <c r="AN58" s="47">
        <v>0</v>
      </c>
      <c r="AO58" s="47">
        <v>0</v>
      </c>
      <c r="AP58" s="47"/>
      <c r="AQ58" s="47"/>
      <c r="AR58" s="47">
        <f t="shared" si="25"/>
        <v>42</v>
      </c>
      <c r="AS58" s="154">
        <f t="shared" si="26"/>
        <v>12</v>
      </c>
      <c r="AU58" s="246" t="s">
        <v>63</v>
      </c>
      <c r="AV58" s="47">
        <v>5</v>
      </c>
      <c r="AW58" s="47">
        <v>4</v>
      </c>
      <c r="AX58" s="47"/>
      <c r="AY58" s="47"/>
      <c r="AZ58" s="47">
        <v>3</v>
      </c>
      <c r="BA58" s="47">
        <v>3</v>
      </c>
      <c r="BB58" s="47"/>
      <c r="BC58" s="47"/>
      <c r="BD58" s="47"/>
      <c r="BE58" s="45">
        <f t="shared" si="27"/>
        <v>15</v>
      </c>
      <c r="BF58" s="47">
        <v>7</v>
      </c>
      <c r="BG58" s="47">
        <v>8</v>
      </c>
      <c r="BH58" s="45">
        <f t="shared" si="28"/>
        <v>15</v>
      </c>
      <c r="BI58" s="154">
        <v>3</v>
      </c>
      <c r="BK58" s="246" t="s">
        <v>63</v>
      </c>
      <c r="BL58" s="47">
        <v>16</v>
      </c>
      <c r="BM58" s="154">
        <v>5</v>
      </c>
    </row>
    <row r="59" spans="1:65" s="36" customFormat="1" ht="18" customHeight="1">
      <c r="A59" s="247" t="s">
        <v>21</v>
      </c>
      <c r="B59" s="535"/>
      <c r="C59" s="535"/>
      <c r="D59" s="535"/>
      <c r="E59" s="535"/>
      <c r="F59" s="535"/>
      <c r="G59" s="534"/>
      <c r="H59" s="534"/>
      <c r="I59" s="534"/>
      <c r="J59" s="534"/>
      <c r="K59" s="534"/>
      <c r="L59" s="534"/>
      <c r="M59" s="534"/>
      <c r="N59" s="534"/>
      <c r="O59" s="534"/>
      <c r="P59" s="534"/>
      <c r="Q59" s="534"/>
      <c r="R59" s="534"/>
      <c r="S59" s="534"/>
      <c r="T59" s="534"/>
      <c r="U59" s="534">
        <f t="shared" si="23"/>
        <v>0</v>
      </c>
      <c r="V59" s="527">
        <f t="shared" si="24"/>
        <v>0</v>
      </c>
      <c r="X59" s="247" t="s">
        <v>21</v>
      </c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>
        <f t="shared" si="25"/>
        <v>0</v>
      </c>
      <c r="AS59" s="154">
        <f t="shared" si="26"/>
        <v>0</v>
      </c>
      <c r="AU59" s="247" t="s">
        <v>21</v>
      </c>
      <c r="AV59" s="47"/>
      <c r="AW59" s="47"/>
      <c r="AX59" s="47"/>
      <c r="AY59" s="47"/>
      <c r="AZ59" s="47"/>
      <c r="BA59" s="47"/>
      <c r="BB59" s="47"/>
      <c r="BC59" s="47"/>
      <c r="BD59" s="47"/>
      <c r="BE59" s="45">
        <f t="shared" si="27"/>
        <v>0</v>
      </c>
      <c r="BF59" s="47"/>
      <c r="BG59" s="47"/>
      <c r="BH59" s="45">
        <f t="shared" si="28"/>
        <v>0</v>
      </c>
      <c r="BI59" s="154"/>
      <c r="BK59" s="247" t="s">
        <v>21</v>
      </c>
      <c r="BL59" s="47"/>
      <c r="BM59" s="154"/>
    </row>
    <row r="60" spans="1:65" s="36" customFormat="1" ht="18" customHeight="1" thickBot="1">
      <c r="A60" s="255" t="s">
        <v>64</v>
      </c>
      <c r="B60" s="536">
        <v>101</v>
      </c>
      <c r="C60" s="862"/>
      <c r="D60" s="536">
        <v>49</v>
      </c>
      <c r="E60" s="536">
        <v>101</v>
      </c>
      <c r="F60" s="536">
        <v>56</v>
      </c>
      <c r="G60" s="537">
        <v>0</v>
      </c>
      <c r="H60" s="538">
        <v>0</v>
      </c>
      <c r="I60" s="538">
        <v>0</v>
      </c>
      <c r="J60" s="538">
        <v>0</v>
      </c>
      <c r="K60" s="538">
        <v>0</v>
      </c>
      <c r="L60" s="538">
        <v>0</v>
      </c>
      <c r="M60" s="538">
        <v>0</v>
      </c>
      <c r="N60" s="538">
        <v>0</v>
      </c>
      <c r="O60" s="538">
        <v>0</v>
      </c>
      <c r="P60" s="538">
        <v>0</v>
      </c>
      <c r="Q60" s="538">
        <v>0</v>
      </c>
      <c r="R60" s="538">
        <v>0</v>
      </c>
      <c r="S60" s="538"/>
      <c r="T60" s="538"/>
      <c r="U60" s="538">
        <f t="shared" si="23"/>
        <v>202</v>
      </c>
      <c r="V60" s="539">
        <f t="shared" si="24"/>
        <v>105</v>
      </c>
      <c r="X60" s="248" t="s">
        <v>64</v>
      </c>
      <c r="Y60" s="146">
        <v>0</v>
      </c>
      <c r="Z60" s="146"/>
      <c r="AA60" s="146">
        <v>0</v>
      </c>
      <c r="AB60" s="146">
        <v>0</v>
      </c>
      <c r="AC60" s="146">
        <v>0</v>
      </c>
      <c r="AD60" s="146">
        <v>0</v>
      </c>
      <c r="AE60" s="146">
        <v>0</v>
      </c>
      <c r="AF60" s="146">
        <v>0</v>
      </c>
      <c r="AG60" s="146">
        <v>0</v>
      </c>
      <c r="AH60" s="146">
        <v>0</v>
      </c>
      <c r="AI60" s="146">
        <v>0</v>
      </c>
      <c r="AJ60" s="146">
        <v>0</v>
      </c>
      <c r="AK60" s="146">
        <v>0</v>
      </c>
      <c r="AL60" s="146">
        <v>0</v>
      </c>
      <c r="AM60" s="146">
        <v>0</v>
      </c>
      <c r="AN60" s="146">
        <v>0</v>
      </c>
      <c r="AO60" s="146">
        <v>0</v>
      </c>
      <c r="AP60" s="146"/>
      <c r="AQ60" s="146"/>
      <c r="AR60" s="146">
        <f t="shared" si="25"/>
        <v>0</v>
      </c>
      <c r="AS60" s="155">
        <f t="shared" si="26"/>
        <v>0</v>
      </c>
      <c r="AU60" s="248" t="s">
        <v>64</v>
      </c>
      <c r="AV60" s="146">
        <v>1</v>
      </c>
      <c r="AW60" s="146">
        <v>1</v>
      </c>
      <c r="AX60" s="146"/>
      <c r="AY60" s="146"/>
      <c r="AZ60" s="146"/>
      <c r="BA60" s="146"/>
      <c r="BB60" s="146"/>
      <c r="BC60" s="146"/>
      <c r="BD60" s="146"/>
      <c r="BE60" s="165">
        <f t="shared" si="27"/>
        <v>2</v>
      </c>
      <c r="BF60" s="146">
        <v>3</v>
      </c>
      <c r="BG60" s="146">
        <v>0</v>
      </c>
      <c r="BH60" s="165">
        <f t="shared" si="28"/>
        <v>3</v>
      </c>
      <c r="BI60" s="155">
        <v>3</v>
      </c>
      <c r="BK60" s="248" t="s">
        <v>64</v>
      </c>
      <c r="BL60" s="146">
        <v>17</v>
      </c>
      <c r="BM60" s="155">
        <v>0</v>
      </c>
    </row>
    <row r="61" spans="1:65" s="36" customFormat="1" ht="13.8">
      <c r="A61" s="717" t="s">
        <v>466</v>
      </c>
      <c r="B61" s="717"/>
      <c r="C61" s="717"/>
      <c r="D61" s="717"/>
      <c r="E61" s="717"/>
      <c r="F61" s="717"/>
      <c r="G61" s="717"/>
      <c r="H61" s="717"/>
      <c r="I61" s="717"/>
      <c r="J61" s="717"/>
      <c r="K61" s="717"/>
      <c r="L61" s="717"/>
      <c r="M61" s="717"/>
      <c r="N61" s="717"/>
      <c r="O61" s="717"/>
      <c r="P61" s="717"/>
      <c r="Q61" s="717"/>
      <c r="R61" s="717"/>
      <c r="S61" s="717"/>
      <c r="T61" s="717"/>
      <c r="U61" s="717"/>
      <c r="V61" s="717"/>
      <c r="X61" s="717" t="s">
        <v>467</v>
      </c>
      <c r="Y61" s="717"/>
      <c r="Z61" s="717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7"/>
      <c r="AL61" s="717"/>
      <c r="AM61" s="717"/>
      <c r="AN61" s="717"/>
      <c r="AO61" s="717"/>
      <c r="AP61" s="717"/>
      <c r="AQ61" s="717"/>
      <c r="AR61" s="717"/>
      <c r="AS61" s="717"/>
      <c r="AU61" s="717" t="s">
        <v>470</v>
      </c>
      <c r="AV61" s="717"/>
      <c r="AW61" s="717"/>
      <c r="AX61" s="717"/>
      <c r="AY61" s="717"/>
      <c r="AZ61" s="717"/>
      <c r="BA61" s="717"/>
      <c r="BB61" s="717"/>
      <c r="BC61" s="717"/>
      <c r="BD61" s="717"/>
      <c r="BE61" s="717"/>
      <c r="BF61" s="717"/>
      <c r="BG61" s="717"/>
      <c r="BH61" s="717"/>
      <c r="BI61" s="717"/>
      <c r="BK61" s="805" t="s">
        <v>463</v>
      </c>
      <c r="BL61" s="805"/>
      <c r="BM61" s="805"/>
    </row>
    <row r="62" spans="1:65" s="36" customFormat="1" thickBot="1">
      <c r="A62" s="703" t="s">
        <v>3</v>
      </c>
      <c r="B62" s="703"/>
      <c r="C62" s="703"/>
      <c r="D62" s="703"/>
      <c r="E62" s="703"/>
      <c r="F62" s="703"/>
      <c r="G62" s="703"/>
      <c r="H62" s="703"/>
      <c r="I62" s="703"/>
      <c r="J62" s="703"/>
      <c r="K62" s="703"/>
      <c r="L62" s="703"/>
      <c r="M62" s="703"/>
      <c r="N62" s="703"/>
      <c r="O62" s="703"/>
      <c r="P62" s="703"/>
      <c r="Q62" s="703"/>
      <c r="R62" s="703"/>
      <c r="S62" s="703"/>
      <c r="T62" s="703"/>
      <c r="U62" s="703"/>
      <c r="V62" s="703"/>
      <c r="X62" s="703" t="s">
        <v>3</v>
      </c>
      <c r="Y62" s="703"/>
      <c r="Z62" s="703"/>
      <c r="AA62" s="703"/>
      <c r="AB62" s="703"/>
      <c r="AC62" s="703"/>
      <c r="AD62" s="703"/>
      <c r="AE62" s="703"/>
      <c r="AF62" s="703"/>
      <c r="AG62" s="703"/>
      <c r="AH62" s="703"/>
      <c r="AI62" s="703"/>
      <c r="AJ62" s="703"/>
      <c r="AK62" s="703"/>
      <c r="AL62" s="703"/>
      <c r="AM62" s="703"/>
      <c r="AN62" s="703"/>
      <c r="AO62" s="703"/>
      <c r="AP62" s="703"/>
      <c r="AQ62" s="703"/>
      <c r="AR62" s="703"/>
      <c r="AS62" s="703"/>
      <c r="AU62" s="703" t="s">
        <v>3</v>
      </c>
      <c r="AV62" s="703"/>
      <c r="AW62" s="703"/>
      <c r="AX62" s="703"/>
      <c r="AY62" s="703"/>
      <c r="AZ62" s="703"/>
      <c r="BA62" s="703"/>
      <c r="BB62" s="703"/>
      <c r="BC62" s="703"/>
      <c r="BD62" s="703"/>
      <c r="BE62" s="703"/>
      <c r="BF62" s="703"/>
      <c r="BG62" s="703"/>
      <c r="BH62" s="703"/>
      <c r="BI62" s="703"/>
      <c r="BK62" s="806" t="s">
        <v>3</v>
      </c>
      <c r="BL62" s="806"/>
      <c r="BM62" s="806"/>
    </row>
    <row r="63" spans="1:65" s="36" customFormat="1" ht="18" customHeight="1">
      <c r="A63" s="759" t="s">
        <v>40</v>
      </c>
      <c r="B63" s="758" t="s">
        <v>176</v>
      </c>
      <c r="C63" s="708"/>
      <c r="D63" s="698"/>
      <c r="E63" s="758" t="s">
        <v>177</v>
      </c>
      <c r="F63" s="698"/>
      <c r="G63" s="758" t="s">
        <v>178</v>
      </c>
      <c r="H63" s="698"/>
      <c r="I63" s="758" t="s">
        <v>179</v>
      </c>
      <c r="J63" s="761"/>
      <c r="K63" s="766" t="s">
        <v>157</v>
      </c>
      <c r="L63" s="767"/>
      <c r="M63" s="757" t="s">
        <v>180</v>
      </c>
      <c r="N63" s="698"/>
      <c r="O63" s="758" t="s">
        <v>181</v>
      </c>
      <c r="P63" s="698"/>
      <c r="Q63" s="758" t="s">
        <v>182</v>
      </c>
      <c r="R63" s="698"/>
      <c r="S63" s="758" t="s">
        <v>328</v>
      </c>
      <c r="T63" s="698"/>
      <c r="U63" s="758" t="s">
        <v>9</v>
      </c>
      <c r="V63" s="725"/>
      <c r="X63" s="759" t="s">
        <v>40</v>
      </c>
      <c r="Y63" s="758" t="s">
        <v>176</v>
      </c>
      <c r="Z63" s="708"/>
      <c r="AA63" s="698"/>
      <c r="AB63" s="758" t="s">
        <v>177</v>
      </c>
      <c r="AC63" s="698"/>
      <c r="AD63" s="758" t="s">
        <v>178</v>
      </c>
      <c r="AE63" s="698"/>
      <c r="AF63" s="758" t="s">
        <v>179</v>
      </c>
      <c r="AG63" s="761"/>
      <c r="AH63" s="766" t="s">
        <v>157</v>
      </c>
      <c r="AI63" s="767"/>
      <c r="AJ63" s="757" t="s">
        <v>180</v>
      </c>
      <c r="AK63" s="709"/>
      <c r="AL63" s="758" t="s">
        <v>181</v>
      </c>
      <c r="AM63" s="709"/>
      <c r="AN63" s="758" t="s">
        <v>182</v>
      </c>
      <c r="AO63" s="709"/>
      <c r="AP63" s="758" t="s">
        <v>328</v>
      </c>
      <c r="AQ63" s="709"/>
      <c r="AR63" s="758" t="s">
        <v>9</v>
      </c>
      <c r="AS63" s="725"/>
      <c r="AU63" s="655" t="s">
        <v>40</v>
      </c>
      <c r="AV63" s="659" t="s">
        <v>160</v>
      </c>
      <c r="AW63" s="660"/>
      <c r="AX63" s="660"/>
      <c r="AY63" s="660"/>
      <c r="AZ63" s="660"/>
      <c r="BA63" s="660"/>
      <c r="BB63" s="660"/>
      <c r="BC63" s="660"/>
      <c r="BD63" s="660"/>
      <c r="BE63" s="825"/>
      <c r="BF63" s="659" t="s">
        <v>11</v>
      </c>
      <c r="BG63" s="660"/>
      <c r="BH63" s="825"/>
      <c r="BI63" s="675" t="s">
        <v>12</v>
      </c>
      <c r="BK63" s="807" t="s">
        <v>40</v>
      </c>
      <c r="BL63" s="828" t="s">
        <v>13</v>
      </c>
      <c r="BM63" s="827"/>
    </row>
    <row r="64" spans="1:65" s="36" customFormat="1" ht="41.4">
      <c r="A64" s="760"/>
      <c r="B64" s="306" t="s">
        <v>14</v>
      </c>
      <c r="C64" s="306"/>
      <c r="D64" s="306" t="s">
        <v>15</v>
      </c>
      <c r="E64" s="306" t="s">
        <v>14</v>
      </c>
      <c r="F64" s="306" t="s">
        <v>15</v>
      </c>
      <c r="G64" s="306" t="s">
        <v>14</v>
      </c>
      <c r="H64" s="306" t="s">
        <v>15</v>
      </c>
      <c r="I64" s="306" t="s">
        <v>14</v>
      </c>
      <c r="J64" s="338" t="s">
        <v>15</v>
      </c>
      <c r="K64" s="306" t="s">
        <v>14</v>
      </c>
      <c r="L64" s="306" t="s">
        <v>15</v>
      </c>
      <c r="M64" s="306" t="s">
        <v>14</v>
      </c>
      <c r="N64" s="306" t="s">
        <v>15</v>
      </c>
      <c r="O64" s="306" t="s">
        <v>14</v>
      </c>
      <c r="P64" s="306" t="s">
        <v>15</v>
      </c>
      <c r="Q64" s="306" t="s">
        <v>14</v>
      </c>
      <c r="R64" s="306" t="s">
        <v>15</v>
      </c>
      <c r="S64" s="306" t="s">
        <v>14</v>
      </c>
      <c r="T64" s="306" t="s">
        <v>15</v>
      </c>
      <c r="U64" s="306" t="s">
        <v>14</v>
      </c>
      <c r="V64" s="307" t="s">
        <v>15</v>
      </c>
      <c r="X64" s="760"/>
      <c r="Y64" s="306" t="s">
        <v>14</v>
      </c>
      <c r="Z64" s="306"/>
      <c r="AA64" s="306" t="s">
        <v>15</v>
      </c>
      <c r="AB64" s="306" t="s">
        <v>14</v>
      </c>
      <c r="AC64" s="306" t="s">
        <v>15</v>
      </c>
      <c r="AD64" s="306" t="s">
        <v>14</v>
      </c>
      <c r="AE64" s="306" t="s">
        <v>15</v>
      </c>
      <c r="AF64" s="306" t="s">
        <v>14</v>
      </c>
      <c r="AG64" s="338" t="s">
        <v>15</v>
      </c>
      <c r="AH64" s="436" t="s">
        <v>183</v>
      </c>
      <c r="AI64" s="437" t="s">
        <v>158</v>
      </c>
      <c r="AJ64" s="257" t="s">
        <v>14</v>
      </c>
      <c r="AK64" s="306" t="s">
        <v>15</v>
      </c>
      <c r="AL64" s="306" t="s">
        <v>14</v>
      </c>
      <c r="AM64" s="306" t="s">
        <v>15</v>
      </c>
      <c r="AN64" s="306" t="s">
        <v>14</v>
      </c>
      <c r="AO64" s="306" t="s">
        <v>15</v>
      </c>
      <c r="AP64" s="306" t="s">
        <v>14</v>
      </c>
      <c r="AQ64" s="306" t="s">
        <v>15</v>
      </c>
      <c r="AR64" s="306" t="s">
        <v>14</v>
      </c>
      <c r="AS64" s="307" t="s">
        <v>15</v>
      </c>
      <c r="AU64" s="656"/>
      <c r="AV64" s="40" t="s">
        <v>156</v>
      </c>
      <c r="AW64" s="40" t="s">
        <v>161</v>
      </c>
      <c r="AX64" s="40" t="s">
        <v>162</v>
      </c>
      <c r="AY64" s="40" t="s">
        <v>163</v>
      </c>
      <c r="AZ64" s="40" t="s">
        <v>164</v>
      </c>
      <c r="BA64" s="40" t="s">
        <v>165</v>
      </c>
      <c r="BB64" s="40" t="s">
        <v>166</v>
      </c>
      <c r="BC64" s="40" t="s">
        <v>167</v>
      </c>
      <c r="BD64" s="40" t="s">
        <v>168</v>
      </c>
      <c r="BE64" s="40" t="s">
        <v>9</v>
      </c>
      <c r="BF64" s="43" t="s">
        <v>335</v>
      </c>
      <c r="BG64" s="43" t="s">
        <v>336</v>
      </c>
      <c r="BH64" s="40" t="s">
        <v>9</v>
      </c>
      <c r="BI64" s="682"/>
      <c r="BK64" s="815"/>
      <c r="BL64" s="544" t="s">
        <v>197</v>
      </c>
      <c r="BM64" s="545" t="s">
        <v>198</v>
      </c>
    </row>
    <row r="65" spans="1:65" s="36" customFormat="1" ht="16.5" customHeight="1">
      <c r="A65" s="249" t="s">
        <v>22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5"/>
      <c r="M65" s="45"/>
      <c r="N65" s="47"/>
      <c r="O65" s="47"/>
      <c r="P65" s="47"/>
      <c r="Q65" s="47"/>
      <c r="R65" s="47"/>
      <c r="S65" s="47"/>
      <c r="T65" s="47"/>
      <c r="U65" s="47"/>
      <c r="V65" s="154"/>
      <c r="X65" s="249" t="s">
        <v>22</v>
      </c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154"/>
      <c r="AU65" s="249" t="s">
        <v>22</v>
      </c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154"/>
      <c r="BK65" s="509" t="s">
        <v>22</v>
      </c>
      <c r="BL65" s="47"/>
      <c r="BM65" s="154"/>
    </row>
    <row r="66" spans="1:65" s="36" customFormat="1" ht="16.5" customHeight="1">
      <c r="A66" s="246" t="s">
        <v>68</v>
      </c>
      <c r="B66" s="47">
        <v>203</v>
      </c>
      <c r="C66" s="47"/>
      <c r="D66" s="47">
        <v>110</v>
      </c>
      <c r="E66" s="47">
        <v>186</v>
      </c>
      <c r="F66" s="47">
        <v>91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170</v>
      </c>
      <c r="N66" s="47">
        <v>81</v>
      </c>
      <c r="O66" s="47">
        <v>0</v>
      </c>
      <c r="P66" s="47">
        <v>0</v>
      </c>
      <c r="Q66" s="47">
        <v>0</v>
      </c>
      <c r="R66" s="47">
        <v>0</v>
      </c>
      <c r="S66" s="47"/>
      <c r="T66" s="47"/>
      <c r="U66" s="47">
        <f t="shared" ref="U66:U86" si="29">+B66+E66+G66+I66+K66+M66+O66+Q66+S66</f>
        <v>559</v>
      </c>
      <c r="V66" s="154">
        <f t="shared" ref="V66:V86" si="30">+D66+F66+H66+J66+L66+N66+P66+R66+T66</f>
        <v>282</v>
      </c>
      <c r="X66" s="246" t="s">
        <v>68</v>
      </c>
      <c r="Y66" s="47">
        <v>0</v>
      </c>
      <c r="Z66" s="47"/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13</v>
      </c>
      <c r="AK66" s="47">
        <v>7</v>
      </c>
      <c r="AL66" s="47">
        <v>0</v>
      </c>
      <c r="AM66" s="47">
        <v>0</v>
      </c>
      <c r="AN66" s="47">
        <v>0</v>
      </c>
      <c r="AO66" s="47">
        <v>0</v>
      </c>
      <c r="AP66" s="47"/>
      <c r="AQ66" s="47"/>
      <c r="AR66" s="47">
        <f t="shared" ref="AR66:AR86" si="31">+Y66+AB66+AD66+AF66+AH66+AJ66+AL66+AN66+AP66</f>
        <v>13</v>
      </c>
      <c r="AS66" s="154">
        <f t="shared" ref="AS66:AS86" si="32">+AA66+AC66+AE66+AG66+AI66+AK66+AM66+AO66+AQ66</f>
        <v>7</v>
      </c>
      <c r="AU66" s="246" t="s">
        <v>68</v>
      </c>
      <c r="AV66" s="47">
        <v>3</v>
      </c>
      <c r="AW66" s="47">
        <v>3</v>
      </c>
      <c r="AX66" s="47"/>
      <c r="AY66" s="47"/>
      <c r="AZ66" s="47"/>
      <c r="BA66" s="47">
        <v>3</v>
      </c>
      <c r="BB66" s="47"/>
      <c r="BC66" s="47"/>
      <c r="BD66" s="47"/>
      <c r="BE66" s="45">
        <f t="shared" ref="BE66:BE86" si="33">SUM(AV66:BD66)</f>
        <v>9</v>
      </c>
      <c r="BF66" s="47">
        <v>9</v>
      </c>
      <c r="BG66" s="47">
        <v>0</v>
      </c>
      <c r="BH66" s="45">
        <f t="shared" ref="BH66:BH86" si="34">+BF66+BG66</f>
        <v>9</v>
      </c>
      <c r="BI66" s="154">
        <v>2</v>
      </c>
      <c r="BK66" s="246" t="s">
        <v>68</v>
      </c>
      <c r="BL66" s="47">
        <v>12</v>
      </c>
      <c r="BM66" s="154">
        <v>0</v>
      </c>
    </row>
    <row r="67" spans="1:65" s="36" customFormat="1" ht="16.5" customHeight="1">
      <c r="A67" s="246" t="s">
        <v>69</v>
      </c>
      <c r="B67" s="47">
        <v>38</v>
      </c>
      <c r="C67" s="47"/>
      <c r="D67" s="47">
        <v>12</v>
      </c>
      <c r="E67" s="47">
        <v>21</v>
      </c>
      <c r="F67" s="47">
        <v>12</v>
      </c>
      <c r="G67" s="47">
        <v>0</v>
      </c>
      <c r="H67" s="47">
        <v>0</v>
      </c>
      <c r="I67" s="47">
        <v>0</v>
      </c>
      <c r="J67" s="47">
        <v>0</v>
      </c>
      <c r="K67" s="47">
        <v>24</v>
      </c>
      <c r="L67" s="47">
        <v>10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/>
      <c r="T67" s="47"/>
      <c r="U67" s="47">
        <f t="shared" si="29"/>
        <v>83</v>
      </c>
      <c r="V67" s="154">
        <f t="shared" si="30"/>
        <v>34</v>
      </c>
      <c r="X67" s="246" t="s">
        <v>69</v>
      </c>
      <c r="Y67" s="47">
        <v>0</v>
      </c>
      <c r="Z67" s="47"/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7">
        <v>0</v>
      </c>
      <c r="AP67" s="47"/>
      <c r="AQ67" s="47"/>
      <c r="AR67" s="47">
        <f t="shared" si="31"/>
        <v>0</v>
      </c>
      <c r="AS67" s="154">
        <f t="shared" si="32"/>
        <v>0</v>
      </c>
      <c r="AU67" s="246" t="s">
        <v>69</v>
      </c>
      <c r="AV67" s="47">
        <v>1</v>
      </c>
      <c r="AW67" s="47">
        <v>1</v>
      </c>
      <c r="AX67" s="47"/>
      <c r="AY67" s="47"/>
      <c r="AZ67" s="47">
        <v>1</v>
      </c>
      <c r="BA67" s="47"/>
      <c r="BB67" s="47"/>
      <c r="BC67" s="47"/>
      <c r="BD67" s="47"/>
      <c r="BE67" s="45">
        <f t="shared" si="33"/>
        <v>3</v>
      </c>
      <c r="BF67" s="47">
        <v>0</v>
      </c>
      <c r="BG67" s="47">
        <v>3</v>
      </c>
      <c r="BH67" s="45">
        <f t="shared" si="34"/>
        <v>3</v>
      </c>
      <c r="BI67" s="154">
        <v>1</v>
      </c>
      <c r="BK67" s="246" t="s">
        <v>69</v>
      </c>
      <c r="BL67" s="47">
        <v>7</v>
      </c>
      <c r="BM67" s="154">
        <v>2</v>
      </c>
    </row>
    <row r="68" spans="1:65" s="36" customFormat="1" ht="16.5" customHeight="1">
      <c r="A68" s="246" t="s">
        <v>70</v>
      </c>
      <c r="B68" s="47">
        <v>332</v>
      </c>
      <c r="C68" s="47"/>
      <c r="D68" s="47">
        <v>171</v>
      </c>
      <c r="E68" s="47">
        <v>111</v>
      </c>
      <c r="F68" s="47">
        <v>53</v>
      </c>
      <c r="G68" s="47">
        <v>0</v>
      </c>
      <c r="H68" s="47">
        <v>0</v>
      </c>
      <c r="I68" s="47">
        <v>0</v>
      </c>
      <c r="J68" s="47">
        <v>0</v>
      </c>
      <c r="K68" s="47">
        <v>136</v>
      </c>
      <c r="L68" s="47">
        <v>50</v>
      </c>
      <c r="M68" s="47">
        <v>148</v>
      </c>
      <c r="N68" s="47">
        <v>94</v>
      </c>
      <c r="O68" s="47">
        <v>0</v>
      </c>
      <c r="P68" s="47">
        <v>0</v>
      </c>
      <c r="Q68" s="47">
        <v>0</v>
      </c>
      <c r="R68" s="47">
        <v>0</v>
      </c>
      <c r="S68" s="47">
        <v>112</v>
      </c>
      <c r="T68" s="47">
        <v>47</v>
      </c>
      <c r="U68" s="47">
        <f t="shared" si="29"/>
        <v>839</v>
      </c>
      <c r="V68" s="154">
        <f t="shared" si="30"/>
        <v>415</v>
      </c>
      <c r="X68" s="246" t="s">
        <v>70</v>
      </c>
      <c r="Y68" s="47">
        <v>7</v>
      </c>
      <c r="Z68" s="47"/>
      <c r="AA68" s="47">
        <v>4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8</v>
      </c>
      <c r="AK68" s="47">
        <v>4</v>
      </c>
      <c r="AL68" s="47">
        <v>0</v>
      </c>
      <c r="AM68" s="47">
        <v>0</v>
      </c>
      <c r="AN68" s="47">
        <v>0</v>
      </c>
      <c r="AO68" s="47">
        <v>0</v>
      </c>
      <c r="AP68" s="47">
        <v>5</v>
      </c>
      <c r="AQ68" s="47">
        <v>2</v>
      </c>
      <c r="AR68" s="47">
        <f t="shared" si="31"/>
        <v>20</v>
      </c>
      <c r="AS68" s="154">
        <f t="shared" si="32"/>
        <v>10</v>
      </c>
      <c r="AU68" s="246" t="s">
        <v>70</v>
      </c>
      <c r="AV68" s="47">
        <v>5</v>
      </c>
      <c r="AW68" s="47">
        <v>2</v>
      </c>
      <c r="AX68" s="47"/>
      <c r="AY68" s="47"/>
      <c r="AZ68" s="47">
        <v>5</v>
      </c>
      <c r="BA68" s="47">
        <v>2</v>
      </c>
      <c r="BB68" s="47"/>
      <c r="BC68" s="47"/>
      <c r="BD68" s="47">
        <v>3</v>
      </c>
      <c r="BE68" s="45">
        <f t="shared" si="33"/>
        <v>17</v>
      </c>
      <c r="BF68" s="47">
        <v>16</v>
      </c>
      <c r="BG68" s="47">
        <v>0</v>
      </c>
      <c r="BH68" s="45">
        <f t="shared" si="34"/>
        <v>16</v>
      </c>
      <c r="BI68" s="154">
        <v>3</v>
      </c>
      <c r="BK68" s="246" t="s">
        <v>70</v>
      </c>
      <c r="BL68" s="47">
        <v>45</v>
      </c>
      <c r="BM68" s="154">
        <v>26</v>
      </c>
    </row>
    <row r="69" spans="1:65" s="36" customFormat="1" ht="16.5" customHeight="1">
      <c r="A69" s="247" t="s">
        <v>71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>
        <f t="shared" si="29"/>
        <v>0</v>
      </c>
      <c r="V69" s="154">
        <f t="shared" si="30"/>
        <v>0</v>
      </c>
      <c r="X69" s="247" t="s">
        <v>71</v>
      </c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>
        <f t="shared" si="31"/>
        <v>0</v>
      </c>
      <c r="AS69" s="154">
        <f t="shared" si="32"/>
        <v>0</v>
      </c>
      <c r="AU69" s="247" t="s">
        <v>71</v>
      </c>
      <c r="AV69" s="47"/>
      <c r="AW69" s="47"/>
      <c r="AX69" s="47"/>
      <c r="AY69" s="47"/>
      <c r="AZ69" s="47"/>
      <c r="BA69" s="47"/>
      <c r="BB69" s="47"/>
      <c r="BC69" s="47"/>
      <c r="BD69" s="47"/>
      <c r="BE69" s="45">
        <f t="shared" si="33"/>
        <v>0</v>
      </c>
      <c r="BF69" s="47"/>
      <c r="BG69" s="47"/>
      <c r="BH69" s="45">
        <f t="shared" si="34"/>
        <v>0</v>
      </c>
      <c r="BI69" s="154"/>
      <c r="BK69" s="247" t="s">
        <v>71</v>
      </c>
      <c r="BL69" s="47"/>
      <c r="BM69" s="154"/>
    </row>
    <row r="70" spans="1:65" s="36" customFormat="1" ht="16.5" customHeight="1">
      <c r="A70" s="246" t="s">
        <v>72</v>
      </c>
      <c r="B70" s="47">
        <v>49</v>
      </c>
      <c r="C70" s="47"/>
      <c r="D70" s="47">
        <v>26</v>
      </c>
      <c r="E70" s="47">
        <v>0</v>
      </c>
      <c r="F70" s="47">
        <v>0</v>
      </c>
      <c r="G70" s="47">
        <v>0</v>
      </c>
      <c r="H70" s="47">
        <v>0</v>
      </c>
      <c r="I70" s="47">
        <v>41</v>
      </c>
      <c r="J70" s="47">
        <v>21</v>
      </c>
      <c r="K70" s="47">
        <v>0</v>
      </c>
      <c r="L70" s="47">
        <v>0</v>
      </c>
      <c r="M70" s="47">
        <v>22</v>
      </c>
      <c r="N70" s="47">
        <v>12</v>
      </c>
      <c r="O70" s="47">
        <v>0</v>
      </c>
      <c r="P70" s="47">
        <v>0</v>
      </c>
      <c r="Q70" s="47">
        <v>0</v>
      </c>
      <c r="R70" s="47">
        <v>0</v>
      </c>
      <c r="S70" s="47"/>
      <c r="T70" s="47"/>
      <c r="U70" s="47">
        <f t="shared" si="29"/>
        <v>112</v>
      </c>
      <c r="V70" s="154">
        <f t="shared" si="30"/>
        <v>59</v>
      </c>
      <c r="X70" s="246" t="s">
        <v>72</v>
      </c>
      <c r="Y70" s="47">
        <v>0</v>
      </c>
      <c r="Z70" s="47"/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0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7">
        <v>0</v>
      </c>
      <c r="AP70" s="47"/>
      <c r="AQ70" s="47"/>
      <c r="AR70" s="47">
        <f t="shared" si="31"/>
        <v>0</v>
      </c>
      <c r="AS70" s="154">
        <f t="shared" si="32"/>
        <v>0</v>
      </c>
      <c r="AU70" s="246" t="s">
        <v>72</v>
      </c>
      <c r="AV70" s="47">
        <v>1</v>
      </c>
      <c r="AW70" s="47"/>
      <c r="AX70" s="47"/>
      <c r="AY70" s="47">
        <v>1</v>
      </c>
      <c r="AZ70" s="47"/>
      <c r="BA70" s="47">
        <v>1</v>
      </c>
      <c r="BB70" s="47"/>
      <c r="BC70" s="47"/>
      <c r="BD70" s="47"/>
      <c r="BE70" s="45">
        <f t="shared" si="33"/>
        <v>3</v>
      </c>
      <c r="BF70" s="47">
        <v>3</v>
      </c>
      <c r="BG70" s="47">
        <v>0</v>
      </c>
      <c r="BH70" s="45">
        <f t="shared" si="34"/>
        <v>3</v>
      </c>
      <c r="BI70" s="154">
        <v>1</v>
      </c>
      <c r="BK70" s="246" t="s">
        <v>72</v>
      </c>
      <c r="BL70" s="47">
        <v>8</v>
      </c>
      <c r="BM70" s="154">
        <v>1</v>
      </c>
    </row>
    <row r="71" spans="1:65" s="36" customFormat="1" ht="16.5" customHeight="1">
      <c r="A71" s="246" t="s">
        <v>76</v>
      </c>
      <c r="B71" s="47">
        <v>191</v>
      </c>
      <c r="C71" s="47"/>
      <c r="D71" s="47">
        <v>92</v>
      </c>
      <c r="E71" s="47">
        <v>200</v>
      </c>
      <c r="F71" s="47">
        <v>88</v>
      </c>
      <c r="G71" s="47">
        <v>0</v>
      </c>
      <c r="H71" s="47">
        <v>0</v>
      </c>
      <c r="I71" s="47">
        <v>0</v>
      </c>
      <c r="J71" s="47">
        <v>0</v>
      </c>
      <c r="K71" s="47">
        <v>20</v>
      </c>
      <c r="L71" s="47">
        <v>9</v>
      </c>
      <c r="M71" s="47">
        <v>134</v>
      </c>
      <c r="N71" s="47">
        <v>62</v>
      </c>
      <c r="O71" s="47">
        <v>0</v>
      </c>
      <c r="P71" s="47">
        <v>0</v>
      </c>
      <c r="Q71" s="47">
        <v>0</v>
      </c>
      <c r="R71" s="47">
        <v>0</v>
      </c>
      <c r="S71" s="47"/>
      <c r="T71" s="47"/>
      <c r="U71" s="47">
        <f t="shared" si="29"/>
        <v>545</v>
      </c>
      <c r="V71" s="154">
        <f t="shared" si="30"/>
        <v>251</v>
      </c>
      <c r="X71" s="246" t="s">
        <v>76</v>
      </c>
      <c r="Y71" s="47">
        <v>13</v>
      </c>
      <c r="Z71" s="47"/>
      <c r="AA71" s="47">
        <v>8</v>
      </c>
      <c r="AB71" s="47">
        <v>12</v>
      </c>
      <c r="AC71" s="47">
        <v>7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16</v>
      </c>
      <c r="AK71" s="47">
        <v>7</v>
      </c>
      <c r="AL71" s="47">
        <v>0</v>
      </c>
      <c r="AM71" s="47">
        <v>0</v>
      </c>
      <c r="AN71" s="47">
        <v>0</v>
      </c>
      <c r="AO71" s="47">
        <v>0</v>
      </c>
      <c r="AP71" s="47"/>
      <c r="AQ71" s="47"/>
      <c r="AR71" s="47">
        <f t="shared" si="31"/>
        <v>41</v>
      </c>
      <c r="AS71" s="154">
        <f t="shared" si="32"/>
        <v>22</v>
      </c>
      <c r="AU71" s="246" t="s">
        <v>76</v>
      </c>
      <c r="AV71" s="47">
        <v>4</v>
      </c>
      <c r="AW71" s="47">
        <v>5</v>
      </c>
      <c r="AX71" s="47"/>
      <c r="AY71" s="47"/>
      <c r="AZ71" s="47">
        <v>1</v>
      </c>
      <c r="BA71" s="47">
        <v>3</v>
      </c>
      <c r="BB71" s="47"/>
      <c r="BC71" s="47"/>
      <c r="BD71" s="47"/>
      <c r="BE71" s="45">
        <f t="shared" si="33"/>
        <v>13</v>
      </c>
      <c r="BF71" s="47">
        <v>13</v>
      </c>
      <c r="BG71" s="47">
        <v>2</v>
      </c>
      <c r="BH71" s="45">
        <f t="shared" si="34"/>
        <v>15</v>
      </c>
      <c r="BI71" s="154">
        <v>4</v>
      </c>
      <c r="BK71" s="246" t="s">
        <v>76</v>
      </c>
      <c r="BL71" s="47">
        <v>24</v>
      </c>
      <c r="BM71" s="154">
        <v>3</v>
      </c>
    </row>
    <row r="72" spans="1:65" s="36" customFormat="1" ht="16.5" customHeight="1">
      <c r="A72" s="246" t="s">
        <v>77</v>
      </c>
      <c r="B72" s="47">
        <v>65</v>
      </c>
      <c r="C72" s="47"/>
      <c r="D72" s="47">
        <v>36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/>
      <c r="T72" s="47"/>
      <c r="U72" s="47">
        <f t="shared" si="29"/>
        <v>65</v>
      </c>
      <c r="V72" s="154">
        <f t="shared" si="30"/>
        <v>36</v>
      </c>
      <c r="X72" s="246" t="s">
        <v>77</v>
      </c>
      <c r="Y72" s="47">
        <v>0</v>
      </c>
      <c r="Z72" s="47"/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7">
        <v>0</v>
      </c>
      <c r="AP72" s="47"/>
      <c r="AQ72" s="47"/>
      <c r="AR72" s="47">
        <f t="shared" si="31"/>
        <v>0</v>
      </c>
      <c r="AS72" s="154">
        <f t="shared" si="32"/>
        <v>0</v>
      </c>
      <c r="AU72" s="246" t="s">
        <v>77</v>
      </c>
      <c r="AV72" s="47">
        <v>2</v>
      </c>
      <c r="AW72" s="47"/>
      <c r="AX72" s="47"/>
      <c r="AY72" s="47"/>
      <c r="AZ72" s="47"/>
      <c r="BA72" s="47"/>
      <c r="BB72" s="47"/>
      <c r="BC72" s="47"/>
      <c r="BD72" s="47"/>
      <c r="BE72" s="45">
        <f t="shared" si="33"/>
        <v>2</v>
      </c>
      <c r="BF72" s="47">
        <v>0</v>
      </c>
      <c r="BG72" s="47">
        <v>2</v>
      </c>
      <c r="BH72" s="45">
        <f t="shared" si="34"/>
        <v>2</v>
      </c>
      <c r="BI72" s="154">
        <v>1</v>
      </c>
      <c r="BK72" s="246" t="s">
        <v>77</v>
      </c>
      <c r="BL72" s="47">
        <v>3</v>
      </c>
      <c r="BM72" s="154">
        <v>0</v>
      </c>
    </row>
    <row r="73" spans="1:65" s="36" customFormat="1" ht="16.5" customHeight="1">
      <c r="A73" s="246" t="s">
        <v>79</v>
      </c>
      <c r="B73" s="47">
        <v>1137</v>
      </c>
      <c r="C73" s="47"/>
      <c r="D73" s="47">
        <v>676</v>
      </c>
      <c r="E73" s="47">
        <v>462</v>
      </c>
      <c r="F73" s="47">
        <v>329</v>
      </c>
      <c r="G73" s="47">
        <v>0</v>
      </c>
      <c r="H73" s="47">
        <v>0</v>
      </c>
      <c r="I73" s="47">
        <v>232</v>
      </c>
      <c r="J73" s="47">
        <v>91</v>
      </c>
      <c r="K73" s="47">
        <v>164</v>
      </c>
      <c r="L73" s="47">
        <v>89</v>
      </c>
      <c r="M73" s="47">
        <v>593</v>
      </c>
      <c r="N73" s="47">
        <v>372</v>
      </c>
      <c r="O73" s="47">
        <v>0</v>
      </c>
      <c r="P73" s="47">
        <v>0</v>
      </c>
      <c r="Q73" s="47">
        <v>120</v>
      </c>
      <c r="R73" s="47">
        <v>36</v>
      </c>
      <c r="S73" s="47">
        <v>155</v>
      </c>
      <c r="T73" s="47">
        <v>75</v>
      </c>
      <c r="U73" s="47">
        <f t="shared" si="29"/>
        <v>2863</v>
      </c>
      <c r="V73" s="154">
        <f t="shared" si="30"/>
        <v>1668</v>
      </c>
      <c r="X73" s="246" t="s">
        <v>79</v>
      </c>
      <c r="Y73" s="47">
        <v>28</v>
      </c>
      <c r="Z73" s="47"/>
      <c r="AA73" s="47">
        <v>16</v>
      </c>
      <c r="AB73" s="47">
        <v>2</v>
      </c>
      <c r="AC73" s="47">
        <v>2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13</v>
      </c>
      <c r="AK73" s="47">
        <v>12</v>
      </c>
      <c r="AL73" s="47">
        <v>0</v>
      </c>
      <c r="AM73" s="47">
        <v>0</v>
      </c>
      <c r="AN73" s="47">
        <v>4</v>
      </c>
      <c r="AO73" s="47">
        <v>3</v>
      </c>
      <c r="AP73" s="47">
        <v>36</v>
      </c>
      <c r="AQ73" s="47">
        <v>12</v>
      </c>
      <c r="AR73" s="47">
        <f t="shared" si="31"/>
        <v>83</v>
      </c>
      <c r="AS73" s="154">
        <f t="shared" si="32"/>
        <v>45</v>
      </c>
      <c r="AU73" s="246" t="s">
        <v>79</v>
      </c>
      <c r="AV73" s="47">
        <v>24</v>
      </c>
      <c r="AW73" s="47">
        <v>12</v>
      </c>
      <c r="AX73" s="47"/>
      <c r="AY73" s="47">
        <v>5</v>
      </c>
      <c r="AZ73" s="47">
        <v>5</v>
      </c>
      <c r="BA73" s="47">
        <v>15</v>
      </c>
      <c r="BB73" s="47"/>
      <c r="BC73" s="47">
        <v>6</v>
      </c>
      <c r="BD73" s="47">
        <v>4</v>
      </c>
      <c r="BE73" s="45">
        <f t="shared" si="33"/>
        <v>71</v>
      </c>
      <c r="BF73" s="47">
        <v>58</v>
      </c>
      <c r="BG73" s="47">
        <v>8</v>
      </c>
      <c r="BH73" s="45">
        <f t="shared" si="34"/>
        <v>66</v>
      </c>
      <c r="BI73" s="154">
        <v>15</v>
      </c>
      <c r="BK73" s="246" t="s">
        <v>79</v>
      </c>
      <c r="BL73" s="47">
        <v>107</v>
      </c>
      <c r="BM73" s="154">
        <v>46</v>
      </c>
    </row>
    <row r="74" spans="1:65" s="36" customFormat="1" ht="16.5" customHeight="1">
      <c r="A74" s="246" t="s">
        <v>80</v>
      </c>
      <c r="B74" s="47">
        <v>104</v>
      </c>
      <c r="C74" s="47"/>
      <c r="D74" s="47">
        <v>45</v>
      </c>
      <c r="E74" s="47">
        <v>63</v>
      </c>
      <c r="F74" s="47">
        <v>25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64</v>
      </c>
      <c r="N74" s="47">
        <v>24</v>
      </c>
      <c r="O74" s="47">
        <v>0</v>
      </c>
      <c r="P74" s="47">
        <v>0</v>
      </c>
      <c r="Q74" s="47">
        <v>0</v>
      </c>
      <c r="R74" s="47">
        <v>0</v>
      </c>
      <c r="S74" s="47"/>
      <c r="T74" s="47"/>
      <c r="U74" s="47">
        <f t="shared" si="29"/>
        <v>231</v>
      </c>
      <c r="V74" s="154">
        <f t="shared" si="30"/>
        <v>94</v>
      </c>
      <c r="X74" s="246" t="s">
        <v>80</v>
      </c>
      <c r="Y74" s="47">
        <v>2</v>
      </c>
      <c r="Z74" s="47"/>
      <c r="AA74" s="47">
        <v>5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5</v>
      </c>
      <c r="AK74" s="47">
        <v>3</v>
      </c>
      <c r="AL74" s="47">
        <v>0</v>
      </c>
      <c r="AM74" s="47">
        <v>0</v>
      </c>
      <c r="AN74" s="47">
        <v>0</v>
      </c>
      <c r="AO74" s="47">
        <v>0</v>
      </c>
      <c r="AP74" s="47"/>
      <c r="AQ74" s="47"/>
      <c r="AR74" s="47">
        <f t="shared" si="31"/>
        <v>7</v>
      </c>
      <c r="AS74" s="154">
        <f t="shared" si="32"/>
        <v>8</v>
      </c>
      <c r="AU74" s="246" t="s">
        <v>80</v>
      </c>
      <c r="AV74" s="47">
        <v>2</v>
      </c>
      <c r="AW74" s="47">
        <v>1</v>
      </c>
      <c r="AX74" s="47"/>
      <c r="AY74" s="47"/>
      <c r="AZ74" s="47"/>
      <c r="BA74" s="47">
        <v>2</v>
      </c>
      <c r="BB74" s="47"/>
      <c r="BC74" s="47"/>
      <c r="BD74" s="47"/>
      <c r="BE74" s="45">
        <f t="shared" si="33"/>
        <v>5</v>
      </c>
      <c r="BF74" s="47">
        <v>5</v>
      </c>
      <c r="BG74" s="47">
        <v>5</v>
      </c>
      <c r="BH74" s="45">
        <f t="shared" si="34"/>
        <v>10</v>
      </c>
      <c r="BI74" s="154">
        <v>1</v>
      </c>
      <c r="BK74" s="246" t="s">
        <v>80</v>
      </c>
      <c r="BL74" s="47">
        <v>12</v>
      </c>
      <c r="BM74" s="154">
        <v>1</v>
      </c>
    </row>
    <row r="75" spans="1:65" s="36" customFormat="1" ht="16.5" customHeight="1">
      <c r="A75" s="247" t="s">
        <v>81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>
        <f t="shared" si="29"/>
        <v>0</v>
      </c>
      <c r="V75" s="154">
        <f t="shared" si="30"/>
        <v>0</v>
      </c>
      <c r="X75" s="247" t="s">
        <v>81</v>
      </c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>
        <f t="shared" si="31"/>
        <v>0</v>
      </c>
      <c r="AS75" s="154">
        <f t="shared" si="32"/>
        <v>0</v>
      </c>
      <c r="AU75" s="247" t="s">
        <v>81</v>
      </c>
      <c r="AV75" s="47"/>
      <c r="AW75" s="47"/>
      <c r="AX75" s="47"/>
      <c r="AY75" s="47"/>
      <c r="AZ75" s="47"/>
      <c r="BA75" s="47"/>
      <c r="BB75" s="47"/>
      <c r="BC75" s="47"/>
      <c r="BD75" s="47"/>
      <c r="BE75" s="45">
        <f t="shared" si="33"/>
        <v>0</v>
      </c>
      <c r="BF75" s="47"/>
      <c r="BG75" s="47"/>
      <c r="BH75" s="45">
        <f t="shared" si="34"/>
        <v>0</v>
      </c>
      <c r="BI75" s="154"/>
      <c r="BK75" s="247" t="s">
        <v>81</v>
      </c>
      <c r="BL75" s="47"/>
      <c r="BM75" s="154"/>
    </row>
    <row r="76" spans="1:65" s="36" customFormat="1" ht="16.5" customHeight="1">
      <c r="A76" s="246" t="s">
        <v>83</v>
      </c>
      <c r="B76" s="47">
        <v>216</v>
      </c>
      <c r="C76" s="47"/>
      <c r="D76" s="47">
        <v>122</v>
      </c>
      <c r="E76" s="47">
        <v>188</v>
      </c>
      <c r="F76" s="47">
        <v>103</v>
      </c>
      <c r="G76" s="47">
        <v>0</v>
      </c>
      <c r="H76" s="47">
        <v>0</v>
      </c>
      <c r="I76" s="47">
        <v>0</v>
      </c>
      <c r="J76" s="47">
        <v>0</v>
      </c>
      <c r="K76" s="47">
        <v>112</v>
      </c>
      <c r="L76" s="47">
        <v>61</v>
      </c>
      <c r="M76" s="47">
        <v>140</v>
      </c>
      <c r="N76" s="47">
        <v>59</v>
      </c>
      <c r="O76" s="47">
        <v>0</v>
      </c>
      <c r="P76" s="47">
        <v>0</v>
      </c>
      <c r="Q76" s="47">
        <v>77</v>
      </c>
      <c r="R76" s="47">
        <v>37</v>
      </c>
      <c r="S76" s="47"/>
      <c r="T76" s="47"/>
      <c r="U76" s="47">
        <f t="shared" si="29"/>
        <v>733</v>
      </c>
      <c r="V76" s="154">
        <f t="shared" si="30"/>
        <v>382</v>
      </c>
      <c r="X76" s="246" t="s">
        <v>83</v>
      </c>
      <c r="Y76" s="47">
        <v>5</v>
      </c>
      <c r="Z76" s="47"/>
      <c r="AA76" s="47">
        <v>2</v>
      </c>
      <c r="AB76" s="47">
        <v>9</v>
      </c>
      <c r="AC76" s="47">
        <v>2</v>
      </c>
      <c r="AD76" s="47">
        <v>0</v>
      </c>
      <c r="AE76" s="47">
        <v>0</v>
      </c>
      <c r="AF76" s="47">
        <v>0</v>
      </c>
      <c r="AG76" s="47">
        <v>0</v>
      </c>
      <c r="AH76" s="47">
        <v>4</v>
      </c>
      <c r="AI76" s="47">
        <v>2</v>
      </c>
      <c r="AJ76" s="47">
        <v>23</v>
      </c>
      <c r="AK76" s="47">
        <v>8</v>
      </c>
      <c r="AL76" s="47">
        <v>0</v>
      </c>
      <c r="AM76" s="47">
        <v>0</v>
      </c>
      <c r="AN76" s="47">
        <v>8</v>
      </c>
      <c r="AO76" s="47">
        <v>3</v>
      </c>
      <c r="AP76" s="47"/>
      <c r="AQ76" s="47"/>
      <c r="AR76" s="47">
        <f t="shared" si="31"/>
        <v>49</v>
      </c>
      <c r="AS76" s="154">
        <f t="shared" si="32"/>
        <v>17</v>
      </c>
      <c r="AU76" s="246" t="s">
        <v>83</v>
      </c>
      <c r="AV76" s="47">
        <v>4</v>
      </c>
      <c r="AW76" s="47">
        <v>3</v>
      </c>
      <c r="AX76" s="47"/>
      <c r="AY76" s="47"/>
      <c r="AZ76" s="47">
        <v>1</v>
      </c>
      <c r="BA76" s="47">
        <v>2</v>
      </c>
      <c r="BB76" s="47"/>
      <c r="BC76" s="47">
        <v>1</v>
      </c>
      <c r="BD76" s="47"/>
      <c r="BE76" s="45">
        <f t="shared" si="33"/>
        <v>11</v>
      </c>
      <c r="BF76" s="47">
        <v>12</v>
      </c>
      <c r="BG76" s="47">
        <v>0</v>
      </c>
      <c r="BH76" s="45">
        <f t="shared" si="34"/>
        <v>12</v>
      </c>
      <c r="BI76" s="154">
        <v>2</v>
      </c>
      <c r="BK76" s="246" t="s">
        <v>83</v>
      </c>
      <c r="BL76" s="47">
        <v>16</v>
      </c>
      <c r="BM76" s="154">
        <v>0</v>
      </c>
    </row>
    <row r="77" spans="1:65" s="36" customFormat="1" ht="16.5" customHeight="1">
      <c r="A77" s="246" t="s">
        <v>85</v>
      </c>
      <c r="B77" s="47">
        <v>225</v>
      </c>
      <c r="C77" s="47"/>
      <c r="D77" s="47">
        <v>83</v>
      </c>
      <c r="E77" s="47">
        <v>101</v>
      </c>
      <c r="F77" s="47">
        <v>54</v>
      </c>
      <c r="G77" s="47">
        <v>0</v>
      </c>
      <c r="H77" s="47">
        <v>0</v>
      </c>
      <c r="I77" s="47">
        <v>0</v>
      </c>
      <c r="J77" s="47">
        <v>0</v>
      </c>
      <c r="K77" s="47">
        <v>73</v>
      </c>
      <c r="L77" s="47">
        <v>13</v>
      </c>
      <c r="M77" s="47">
        <v>116</v>
      </c>
      <c r="N77" s="47">
        <v>54</v>
      </c>
      <c r="O77" s="47">
        <v>0</v>
      </c>
      <c r="P77" s="47">
        <v>0</v>
      </c>
      <c r="Q77" s="47">
        <v>27</v>
      </c>
      <c r="R77" s="47">
        <v>8</v>
      </c>
      <c r="S77" s="47"/>
      <c r="T77" s="47"/>
      <c r="U77" s="47">
        <f t="shared" si="29"/>
        <v>542</v>
      </c>
      <c r="V77" s="154">
        <f t="shared" si="30"/>
        <v>212</v>
      </c>
      <c r="X77" s="246" t="s">
        <v>85</v>
      </c>
      <c r="Y77" s="47">
        <v>11</v>
      </c>
      <c r="Z77" s="47"/>
      <c r="AA77" s="47">
        <v>4</v>
      </c>
      <c r="AB77" s="47">
        <v>8</v>
      </c>
      <c r="AC77" s="47">
        <v>4</v>
      </c>
      <c r="AD77" s="47">
        <v>0</v>
      </c>
      <c r="AE77" s="47">
        <v>0</v>
      </c>
      <c r="AF77" s="47">
        <v>0</v>
      </c>
      <c r="AG77" s="47">
        <v>0</v>
      </c>
      <c r="AH77" s="47">
        <v>7</v>
      </c>
      <c r="AI77" s="47">
        <v>2</v>
      </c>
      <c r="AJ77" s="47">
        <v>20</v>
      </c>
      <c r="AK77" s="47">
        <v>6</v>
      </c>
      <c r="AL77" s="47">
        <v>0</v>
      </c>
      <c r="AM77" s="47">
        <v>0</v>
      </c>
      <c r="AN77" s="47">
        <v>11</v>
      </c>
      <c r="AO77" s="47">
        <v>2</v>
      </c>
      <c r="AP77" s="47"/>
      <c r="AQ77" s="47"/>
      <c r="AR77" s="47">
        <f t="shared" si="31"/>
        <v>57</v>
      </c>
      <c r="AS77" s="154">
        <f t="shared" si="32"/>
        <v>18</v>
      </c>
      <c r="AU77" s="246" t="s">
        <v>85</v>
      </c>
      <c r="AV77" s="47">
        <v>4</v>
      </c>
      <c r="AW77" s="47">
        <v>2</v>
      </c>
      <c r="AX77" s="47"/>
      <c r="AY77" s="47"/>
      <c r="AZ77" s="47">
        <v>2</v>
      </c>
      <c r="BA77" s="47">
        <v>2</v>
      </c>
      <c r="BB77" s="47"/>
      <c r="BC77" s="47">
        <v>1</v>
      </c>
      <c r="BD77" s="47"/>
      <c r="BE77" s="45">
        <f t="shared" si="33"/>
        <v>11</v>
      </c>
      <c r="BF77" s="47">
        <v>10</v>
      </c>
      <c r="BG77" s="47">
        <v>2</v>
      </c>
      <c r="BH77" s="45">
        <f t="shared" si="34"/>
        <v>12</v>
      </c>
      <c r="BI77" s="154">
        <v>2</v>
      </c>
      <c r="BK77" s="246" t="s">
        <v>85</v>
      </c>
      <c r="BL77" s="47">
        <v>10</v>
      </c>
      <c r="BM77" s="154">
        <v>5</v>
      </c>
    </row>
    <row r="78" spans="1:65" s="36" customFormat="1" ht="16.5" customHeight="1">
      <c r="A78" s="247" t="s">
        <v>25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>
        <f t="shared" si="29"/>
        <v>0</v>
      </c>
      <c r="V78" s="154">
        <f t="shared" si="30"/>
        <v>0</v>
      </c>
      <c r="X78" s="247" t="s">
        <v>25</v>
      </c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>
        <f t="shared" si="31"/>
        <v>0</v>
      </c>
      <c r="AS78" s="154">
        <f t="shared" si="32"/>
        <v>0</v>
      </c>
      <c r="AU78" s="247" t="s">
        <v>25</v>
      </c>
      <c r="AV78" s="47"/>
      <c r="AW78" s="47"/>
      <c r="AX78" s="47"/>
      <c r="AY78" s="47"/>
      <c r="AZ78" s="47"/>
      <c r="BA78" s="47"/>
      <c r="BB78" s="47"/>
      <c r="BC78" s="47"/>
      <c r="BD78" s="47"/>
      <c r="BE78" s="45">
        <f t="shared" si="33"/>
        <v>0</v>
      </c>
      <c r="BF78" s="47"/>
      <c r="BG78" s="47"/>
      <c r="BH78" s="45">
        <f t="shared" si="34"/>
        <v>0</v>
      </c>
      <c r="BI78" s="154"/>
      <c r="BK78" s="247" t="s">
        <v>25</v>
      </c>
      <c r="BL78" s="47"/>
      <c r="BM78" s="154"/>
    </row>
    <row r="79" spans="1:65" s="36" customFormat="1" ht="16.5" customHeight="1">
      <c r="A79" s="246" t="s">
        <v>88</v>
      </c>
      <c r="B79" s="47">
        <v>112</v>
      </c>
      <c r="C79" s="47"/>
      <c r="D79" s="47">
        <v>59</v>
      </c>
      <c r="E79" s="47">
        <v>83</v>
      </c>
      <c r="F79" s="47">
        <v>45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49</v>
      </c>
      <c r="N79" s="47">
        <v>27</v>
      </c>
      <c r="O79" s="47">
        <v>0</v>
      </c>
      <c r="P79" s="47">
        <v>0</v>
      </c>
      <c r="Q79" s="47">
        <v>7</v>
      </c>
      <c r="R79" s="47">
        <v>1</v>
      </c>
      <c r="S79" s="47"/>
      <c r="T79" s="47"/>
      <c r="U79" s="47">
        <f t="shared" si="29"/>
        <v>251</v>
      </c>
      <c r="V79" s="154">
        <f t="shared" si="30"/>
        <v>132</v>
      </c>
      <c r="X79" s="246" t="s">
        <v>88</v>
      </c>
      <c r="Y79" s="47">
        <v>12</v>
      </c>
      <c r="Z79" s="47"/>
      <c r="AA79" s="47">
        <v>7</v>
      </c>
      <c r="AB79" s="47">
        <v>7</v>
      </c>
      <c r="AC79" s="47">
        <v>1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5</v>
      </c>
      <c r="AK79" s="47">
        <v>2</v>
      </c>
      <c r="AL79" s="47">
        <v>0</v>
      </c>
      <c r="AM79" s="47">
        <v>0</v>
      </c>
      <c r="AN79" s="47">
        <v>2</v>
      </c>
      <c r="AO79" s="47">
        <v>0</v>
      </c>
      <c r="AP79" s="47"/>
      <c r="AQ79" s="47"/>
      <c r="AR79" s="47">
        <f t="shared" si="31"/>
        <v>26</v>
      </c>
      <c r="AS79" s="154">
        <f t="shared" si="32"/>
        <v>10</v>
      </c>
      <c r="AU79" s="246" t="s">
        <v>88</v>
      </c>
      <c r="AV79" s="47">
        <v>2</v>
      </c>
      <c r="AW79" s="47">
        <v>2</v>
      </c>
      <c r="AX79" s="47"/>
      <c r="AY79" s="47"/>
      <c r="AZ79" s="47"/>
      <c r="BA79" s="47">
        <v>1</v>
      </c>
      <c r="BB79" s="47"/>
      <c r="BC79" s="47">
        <v>1</v>
      </c>
      <c r="BD79" s="47"/>
      <c r="BE79" s="45">
        <f t="shared" si="33"/>
        <v>6</v>
      </c>
      <c r="BF79" s="47">
        <v>5</v>
      </c>
      <c r="BG79" s="47">
        <v>0</v>
      </c>
      <c r="BH79" s="45">
        <f t="shared" si="34"/>
        <v>5</v>
      </c>
      <c r="BI79" s="154">
        <v>1</v>
      </c>
      <c r="BK79" s="246" t="s">
        <v>88</v>
      </c>
      <c r="BL79" s="47">
        <v>8</v>
      </c>
      <c r="BM79" s="154">
        <v>0</v>
      </c>
    </row>
    <row r="80" spans="1:65" s="36" customFormat="1" ht="16.5" customHeight="1">
      <c r="A80" s="246" t="s">
        <v>89</v>
      </c>
      <c r="B80" s="47">
        <v>32</v>
      </c>
      <c r="C80" s="47"/>
      <c r="D80" s="47">
        <v>14</v>
      </c>
      <c r="E80" s="47">
        <v>17</v>
      </c>
      <c r="F80" s="47">
        <v>11</v>
      </c>
      <c r="G80" s="47">
        <v>0</v>
      </c>
      <c r="H80" s="47">
        <v>0</v>
      </c>
      <c r="I80" s="47">
        <v>0</v>
      </c>
      <c r="J80" s="47">
        <v>0</v>
      </c>
      <c r="K80" s="47">
        <v>14</v>
      </c>
      <c r="L80" s="47">
        <v>4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/>
      <c r="T80" s="47"/>
      <c r="U80" s="47">
        <f t="shared" si="29"/>
        <v>63</v>
      </c>
      <c r="V80" s="154">
        <f t="shared" si="30"/>
        <v>29</v>
      </c>
      <c r="X80" s="246" t="s">
        <v>89</v>
      </c>
      <c r="Y80" s="47">
        <v>0</v>
      </c>
      <c r="Z80" s="47"/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  <c r="AO80" s="47">
        <v>0</v>
      </c>
      <c r="AP80" s="47"/>
      <c r="AQ80" s="47"/>
      <c r="AR80" s="47">
        <f t="shared" si="31"/>
        <v>0</v>
      </c>
      <c r="AS80" s="154">
        <f t="shared" si="32"/>
        <v>0</v>
      </c>
      <c r="AU80" s="246" t="s">
        <v>89</v>
      </c>
      <c r="AV80" s="47">
        <v>1</v>
      </c>
      <c r="AW80" s="47">
        <v>1</v>
      </c>
      <c r="AX80" s="47"/>
      <c r="AY80" s="47"/>
      <c r="AZ80" s="47">
        <v>1</v>
      </c>
      <c r="BA80" s="47"/>
      <c r="BB80" s="47"/>
      <c r="BC80" s="47"/>
      <c r="BD80" s="47"/>
      <c r="BE80" s="45">
        <f t="shared" si="33"/>
        <v>3</v>
      </c>
      <c r="BF80" s="47">
        <v>3</v>
      </c>
      <c r="BG80" s="47">
        <v>0</v>
      </c>
      <c r="BH80" s="45">
        <f t="shared" si="34"/>
        <v>3</v>
      </c>
      <c r="BI80" s="154">
        <v>1</v>
      </c>
      <c r="BK80" s="246" t="s">
        <v>89</v>
      </c>
      <c r="BL80" s="47">
        <v>7</v>
      </c>
      <c r="BM80" s="154">
        <v>3</v>
      </c>
    </row>
    <row r="81" spans="1:65" s="36" customFormat="1" ht="16.5" customHeight="1">
      <c r="A81" s="246" t="s">
        <v>90</v>
      </c>
      <c r="B81" s="47">
        <v>30</v>
      </c>
      <c r="C81" s="47"/>
      <c r="D81" s="47">
        <v>15</v>
      </c>
      <c r="E81" s="47">
        <v>36</v>
      </c>
      <c r="F81" s="47">
        <v>16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25</v>
      </c>
      <c r="N81" s="47">
        <v>13</v>
      </c>
      <c r="O81" s="47">
        <v>0</v>
      </c>
      <c r="P81" s="47">
        <v>0</v>
      </c>
      <c r="Q81" s="47">
        <v>0</v>
      </c>
      <c r="R81" s="47">
        <v>0</v>
      </c>
      <c r="S81" s="47"/>
      <c r="T81" s="47"/>
      <c r="U81" s="47">
        <f t="shared" si="29"/>
        <v>91</v>
      </c>
      <c r="V81" s="154">
        <f t="shared" si="30"/>
        <v>44</v>
      </c>
      <c r="X81" s="246" t="s">
        <v>90</v>
      </c>
      <c r="Y81" s="47">
        <v>0</v>
      </c>
      <c r="Z81" s="47"/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  <c r="AO81" s="47">
        <v>0</v>
      </c>
      <c r="AP81" s="47"/>
      <c r="AQ81" s="47"/>
      <c r="AR81" s="47">
        <f t="shared" si="31"/>
        <v>0</v>
      </c>
      <c r="AS81" s="154">
        <f t="shared" si="32"/>
        <v>0</v>
      </c>
      <c r="AU81" s="246" t="s">
        <v>90</v>
      </c>
      <c r="AV81" s="47">
        <v>1</v>
      </c>
      <c r="AW81" s="47">
        <v>1</v>
      </c>
      <c r="AX81" s="47"/>
      <c r="AY81" s="47"/>
      <c r="AZ81" s="47"/>
      <c r="BA81" s="47">
        <v>1</v>
      </c>
      <c r="BB81" s="47"/>
      <c r="BC81" s="47"/>
      <c r="BD81" s="47"/>
      <c r="BE81" s="45">
        <f t="shared" si="33"/>
        <v>3</v>
      </c>
      <c r="BF81" s="47">
        <v>3</v>
      </c>
      <c r="BG81" s="47">
        <v>0</v>
      </c>
      <c r="BH81" s="45">
        <f t="shared" si="34"/>
        <v>3</v>
      </c>
      <c r="BI81" s="154">
        <v>1</v>
      </c>
      <c r="BK81" s="246" t="s">
        <v>90</v>
      </c>
      <c r="BL81" s="47">
        <v>2</v>
      </c>
      <c r="BM81" s="154">
        <v>1</v>
      </c>
    </row>
    <row r="82" spans="1:65" s="36" customFormat="1" ht="16.5" customHeight="1">
      <c r="A82" s="246" t="s">
        <v>91</v>
      </c>
      <c r="B82" s="47">
        <v>1199</v>
      </c>
      <c r="C82" s="47"/>
      <c r="D82" s="47">
        <v>666</v>
      </c>
      <c r="E82" s="47">
        <v>590</v>
      </c>
      <c r="F82" s="47">
        <v>383</v>
      </c>
      <c r="G82" s="47">
        <v>0</v>
      </c>
      <c r="H82" s="47">
        <v>0</v>
      </c>
      <c r="I82" s="47">
        <v>51</v>
      </c>
      <c r="J82" s="47">
        <v>24</v>
      </c>
      <c r="K82" s="47">
        <v>595</v>
      </c>
      <c r="L82" s="47">
        <v>276</v>
      </c>
      <c r="M82" s="47">
        <v>915</v>
      </c>
      <c r="N82" s="47">
        <v>542</v>
      </c>
      <c r="O82" s="47">
        <v>47</v>
      </c>
      <c r="P82" s="47">
        <v>19</v>
      </c>
      <c r="Q82" s="47">
        <v>365</v>
      </c>
      <c r="R82" s="47">
        <v>156</v>
      </c>
      <c r="S82" s="47">
        <v>27</v>
      </c>
      <c r="T82" s="47">
        <v>12</v>
      </c>
      <c r="U82" s="47">
        <f t="shared" si="29"/>
        <v>3789</v>
      </c>
      <c r="V82" s="527">
        <f t="shared" si="30"/>
        <v>2078</v>
      </c>
      <c r="X82" s="246" t="s">
        <v>91</v>
      </c>
      <c r="Y82" s="47">
        <v>17</v>
      </c>
      <c r="Z82" s="47"/>
      <c r="AA82" s="47">
        <v>8</v>
      </c>
      <c r="AB82" s="47">
        <v>7</v>
      </c>
      <c r="AC82" s="47">
        <v>4</v>
      </c>
      <c r="AD82" s="47">
        <v>0</v>
      </c>
      <c r="AE82" s="47">
        <v>0</v>
      </c>
      <c r="AF82" s="47">
        <v>2</v>
      </c>
      <c r="AG82" s="47">
        <v>0</v>
      </c>
      <c r="AH82" s="47">
        <v>8</v>
      </c>
      <c r="AI82" s="47">
        <v>4</v>
      </c>
      <c r="AJ82" s="47">
        <v>165</v>
      </c>
      <c r="AK82" s="47">
        <v>76</v>
      </c>
      <c r="AL82" s="47">
        <v>1</v>
      </c>
      <c r="AM82" s="47">
        <v>0</v>
      </c>
      <c r="AN82" s="47">
        <v>61</v>
      </c>
      <c r="AO82" s="47">
        <v>20</v>
      </c>
      <c r="AP82" s="47">
        <v>7</v>
      </c>
      <c r="AQ82" s="47">
        <v>4</v>
      </c>
      <c r="AR82" s="47">
        <f t="shared" si="31"/>
        <v>268</v>
      </c>
      <c r="AS82" s="154">
        <f t="shared" si="32"/>
        <v>116</v>
      </c>
      <c r="AU82" s="246" t="s">
        <v>91</v>
      </c>
      <c r="AV82" s="47">
        <v>19</v>
      </c>
      <c r="AW82" s="47">
        <v>9</v>
      </c>
      <c r="AX82" s="47"/>
      <c r="AY82" s="47">
        <v>1</v>
      </c>
      <c r="AZ82" s="47">
        <v>10</v>
      </c>
      <c r="BA82" s="47">
        <v>13</v>
      </c>
      <c r="BB82" s="47">
        <v>1</v>
      </c>
      <c r="BC82" s="47">
        <v>9</v>
      </c>
      <c r="BD82" s="47">
        <v>1</v>
      </c>
      <c r="BE82" s="45">
        <f t="shared" si="33"/>
        <v>63</v>
      </c>
      <c r="BF82" s="47">
        <v>67</v>
      </c>
      <c r="BG82" s="47">
        <v>2</v>
      </c>
      <c r="BH82" s="45">
        <f t="shared" si="34"/>
        <v>69</v>
      </c>
      <c r="BI82" s="154">
        <v>8</v>
      </c>
      <c r="BK82" s="246" t="s">
        <v>91</v>
      </c>
      <c r="BL82" s="47">
        <v>127</v>
      </c>
      <c r="BM82" s="154">
        <v>32</v>
      </c>
    </row>
    <row r="83" spans="1:65" s="36" customFormat="1" ht="16.5" customHeight="1">
      <c r="A83" s="246" t="s">
        <v>93</v>
      </c>
      <c r="B83" s="47">
        <v>37</v>
      </c>
      <c r="C83" s="47"/>
      <c r="D83" s="47">
        <v>25</v>
      </c>
      <c r="E83" s="47">
        <v>30</v>
      </c>
      <c r="F83" s="47">
        <v>22</v>
      </c>
      <c r="G83" s="47">
        <v>0</v>
      </c>
      <c r="H83" s="47">
        <v>0</v>
      </c>
      <c r="I83" s="47">
        <v>0</v>
      </c>
      <c r="J83" s="47">
        <v>0</v>
      </c>
      <c r="K83" s="47">
        <v>8</v>
      </c>
      <c r="L83" s="47">
        <v>3</v>
      </c>
      <c r="M83" s="47">
        <v>41</v>
      </c>
      <c r="N83" s="47">
        <v>21</v>
      </c>
      <c r="O83" s="47">
        <v>0</v>
      </c>
      <c r="P83" s="47">
        <v>0</v>
      </c>
      <c r="Q83" s="47">
        <v>0</v>
      </c>
      <c r="R83" s="47">
        <v>0</v>
      </c>
      <c r="S83" s="47"/>
      <c r="T83" s="47"/>
      <c r="U83" s="47">
        <f t="shared" si="29"/>
        <v>116</v>
      </c>
      <c r="V83" s="154">
        <f t="shared" si="30"/>
        <v>71</v>
      </c>
      <c r="X83" s="246" t="s">
        <v>93</v>
      </c>
      <c r="Y83" s="47">
        <v>3</v>
      </c>
      <c r="Z83" s="47"/>
      <c r="AA83" s="47">
        <v>1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7">
        <v>0</v>
      </c>
      <c r="AP83" s="47"/>
      <c r="AQ83" s="47"/>
      <c r="AR83" s="47">
        <f t="shared" si="31"/>
        <v>3</v>
      </c>
      <c r="AS83" s="154">
        <f t="shared" si="32"/>
        <v>1</v>
      </c>
      <c r="AU83" s="246" t="s">
        <v>93</v>
      </c>
      <c r="AV83" s="47">
        <v>1</v>
      </c>
      <c r="AW83" s="47">
        <v>1</v>
      </c>
      <c r="AX83" s="47"/>
      <c r="AY83" s="47"/>
      <c r="AZ83" s="47">
        <v>1</v>
      </c>
      <c r="BA83" s="47">
        <v>1</v>
      </c>
      <c r="BB83" s="47"/>
      <c r="BC83" s="47"/>
      <c r="BD83" s="47"/>
      <c r="BE83" s="45">
        <f t="shared" si="33"/>
        <v>4</v>
      </c>
      <c r="BF83" s="47">
        <v>4</v>
      </c>
      <c r="BG83" s="47">
        <v>1</v>
      </c>
      <c r="BH83" s="45">
        <f t="shared" si="34"/>
        <v>5</v>
      </c>
      <c r="BI83" s="154">
        <v>1</v>
      </c>
      <c r="BK83" s="246" t="s">
        <v>93</v>
      </c>
      <c r="BL83" s="47">
        <v>13</v>
      </c>
      <c r="BM83" s="154">
        <v>2</v>
      </c>
    </row>
    <row r="84" spans="1:65" s="36" customFormat="1" ht="16.5" customHeight="1">
      <c r="A84" s="247" t="s">
        <v>26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>
        <f t="shared" si="29"/>
        <v>0</v>
      </c>
      <c r="V84" s="154">
        <f t="shared" si="30"/>
        <v>0</v>
      </c>
      <c r="X84" s="247" t="s">
        <v>26</v>
      </c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>
        <f t="shared" si="31"/>
        <v>0</v>
      </c>
      <c r="AS84" s="154">
        <f t="shared" si="32"/>
        <v>0</v>
      </c>
      <c r="AU84" s="247" t="s">
        <v>26</v>
      </c>
      <c r="AV84" s="47"/>
      <c r="AW84" s="47"/>
      <c r="AX84" s="47"/>
      <c r="AY84" s="47"/>
      <c r="AZ84" s="47"/>
      <c r="BA84" s="47"/>
      <c r="BB84" s="47"/>
      <c r="BC84" s="47"/>
      <c r="BD84" s="47"/>
      <c r="BE84" s="45">
        <f t="shared" si="33"/>
        <v>0</v>
      </c>
      <c r="BF84" s="47"/>
      <c r="BG84" s="47"/>
      <c r="BH84" s="45">
        <f t="shared" si="34"/>
        <v>0</v>
      </c>
      <c r="BI84" s="154"/>
      <c r="BK84" s="247" t="s">
        <v>26</v>
      </c>
      <c r="BL84" s="47"/>
      <c r="BM84" s="154"/>
    </row>
    <row r="85" spans="1:65" s="36" customFormat="1" ht="16.5" customHeight="1">
      <c r="A85" s="246" t="s">
        <v>95</v>
      </c>
      <c r="B85" s="47">
        <v>95</v>
      </c>
      <c r="C85" s="47"/>
      <c r="D85" s="47">
        <v>45</v>
      </c>
      <c r="E85" s="47">
        <v>40</v>
      </c>
      <c r="F85" s="47">
        <v>15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/>
      <c r="T85" s="47"/>
      <c r="U85" s="47">
        <f t="shared" si="29"/>
        <v>135</v>
      </c>
      <c r="V85" s="154">
        <f t="shared" si="30"/>
        <v>60</v>
      </c>
      <c r="X85" s="246" t="s">
        <v>95</v>
      </c>
      <c r="Y85" s="47">
        <v>0</v>
      </c>
      <c r="Z85" s="47"/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0</v>
      </c>
      <c r="AO85" s="47">
        <v>0</v>
      </c>
      <c r="AP85" s="47"/>
      <c r="AQ85" s="47"/>
      <c r="AR85" s="47">
        <f t="shared" si="31"/>
        <v>0</v>
      </c>
      <c r="AS85" s="154">
        <f t="shared" si="32"/>
        <v>0</v>
      </c>
      <c r="AU85" s="246" t="s">
        <v>95</v>
      </c>
      <c r="AV85" s="47">
        <v>2</v>
      </c>
      <c r="AW85" s="47">
        <v>1</v>
      </c>
      <c r="AX85" s="47"/>
      <c r="AY85" s="47"/>
      <c r="AZ85" s="47"/>
      <c r="BA85" s="47"/>
      <c r="BB85" s="47"/>
      <c r="BC85" s="47"/>
      <c r="BD85" s="47"/>
      <c r="BE85" s="45">
        <f t="shared" si="33"/>
        <v>3</v>
      </c>
      <c r="BF85" s="47">
        <v>0</v>
      </c>
      <c r="BG85" s="47">
        <v>1</v>
      </c>
      <c r="BH85" s="45">
        <f t="shared" si="34"/>
        <v>1</v>
      </c>
      <c r="BI85" s="154">
        <v>1</v>
      </c>
      <c r="BK85" s="246" t="s">
        <v>95</v>
      </c>
      <c r="BL85" s="47">
        <v>5</v>
      </c>
      <c r="BM85" s="154">
        <v>0</v>
      </c>
    </row>
    <row r="86" spans="1:65" s="36" customFormat="1" ht="16.5" customHeight="1" thickBot="1">
      <c r="A86" s="248" t="s">
        <v>96</v>
      </c>
      <c r="B86" s="146">
        <v>37</v>
      </c>
      <c r="C86" s="146"/>
      <c r="D86" s="146">
        <v>9</v>
      </c>
      <c r="E86" s="146">
        <v>19</v>
      </c>
      <c r="F86" s="146">
        <v>10</v>
      </c>
      <c r="G86" s="146">
        <v>0</v>
      </c>
      <c r="H86" s="146">
        <v>0</v>
      </c>
      <c r="I86" s="146">
        <v>0</v>
      </c>
      <c r="J86" s="146">
        <v>0</v>
      </c>
      <c r="K86" s="146">
        <v>0</v>
      </c>
      <c r="L86" s="146">
        <v>0</v>
      </c>
      <c r="M86" s="146">
        <v>31</v>
      </c>
      <c r="N86" s="146">
        <v>11</v>
      </c>
      <c r="O86" s="146">
        <v>0</v>
      </c>
      <c r="P86" s="146">
        <v>0</v>
      </c>
      <c r="Q86" s="146">
        <v>0</v>
      </c>
      <c r="R86" s="146">
        <v>0</v>
      </c>
      <c r="S86" s="146"/>
      <c r="T86" s="146"/>
      <c r="U86" s="146">
        <f t="shared" si="29"/>
        <v>87</v>
      </c>
      <c r="V86" s="155">
        <f t="shared" si="30"/>
        <v>30</v>
      </c>
      <c r="X86" s="248" t="s">
        <v>96</v>
      </c>
      <c r="Y86" s="146">
        <v>0</v>
      </c>
      <c r="Z86" s="146"/>
      <c r="AA86" s="146">
        <v>0</v>
      </c>
      <c r="AB86" s="146">
        <v>0</v>
      </c>
      <c r="AC86" s="146">
        <v>0</v>
      </c>
      <c r="AD86" s="146">
        <v>0</v>
      </c>
      <c r="AE86" s="146">
        <v>0</v>
      </c>
      <c r="AF86" s="146">
        <v>0</v>
      </c>
      <c r="AG86" s="146">
        <v>0</v>
      </c>
      <c r="AH86" s="146">
        <v>0</v>
      </c>
      <c r="AI86" s="146">
        <v>0</v>
      </c>
      <c r="AJ86" s="146">
        <v>4</v>
      </c>
      <c r="AK86" s="146">
        <v>3</v>
      </c>
      <c r="AL86" s="146">
        <v>0</v>
      </c>
      <c r="AM86" s="146">
        <v>0</v>
      </c>
      <c r="AN86" s="146">
        <v>0</v>
      </c>
      <c r="AO86" s="146">
        <v>0</v>
      </c>
      <c r="AP86" s="146"/>
      <c r="AQ86" s="146"/>
      <c r="AR86" s="146">
        <f t="shared" si="31"/>
        <v>4</v>
      </c>
      <c r="AS86" s="155">
        <f t="shared" si="32"/>
        <v>3</v>
      </c>
      <c r="AU86" s="248" t="s">
        <v>96</v>
      </c>
      <c r="AV86" s="146">
        <v>1</v>
      </c>
      <c r="AW86" s="146">
        <v>1</v>
      </c>
      <c r="AX86" s="146"/>
      <c r="AY86" s="146"/>
      <c r="AZ86" s="146"/>
      <c r="BA86" s="146">
        <v>1</v>
      </c>
      <c r="BB86" s="146"/>
      <c r="BC86" s="146"/>
      <c r="BD86" s="146"/>
      <c r="BE86" s="165">
        <f t="shared" si="33"/>
        <v>3</v>
      </c>
      <c r="BF86" s="146">
        <v>2</v>
      </c>
      <c r="BG86" s="146">
        <v>0</v>
      </c>
      <c r="BH86" s="165">
        <f t="shared" si="34"/>
        <v>2</v>
      </c>
      <c r="BI86" s="155">
        <v>1</v>
      </c>
      <c r="BK86" s="248" t="s">
        <v>96</v>
      </c>
      <c r="BL86" s="146">
        <v>8</v>
      </c>
      <c r="BM86" s="155">
        <v>0</v>
      </c>
    </row>
    <row r="87" spans="1:65" s="36" customFormat="1" ht="13.8">
      <c r="A87" s="717" t="s">
        <v>465</v>
      </c>
      <c r="B87" s="717"/>
      <c r="C87" s="717"/>
      <c r="D87" s="717"/>
      <c r="E87" s="717"/>
      <c r="F87" s="717"/>
      <c r="G87" s="717"/>
      <c r="H87" s="717"/>
      <c r="I87" s="717"/>
      <c r="J87" s="717"/>
      <c r="K87" s="717"/>
      <c r="L87" s="717"/>
      <c r="M87" s="717"/>
      <c r="N87" s="717"/>
      <c r="O87" s="717"/>
      <c r="P87" s="717"/>
      <c r="Q87" s="717"/>
      <c r="R87" s="717"/>
      <c r="S87" s="717"/>
      <c r="T87" s="717"/>
      <c r="U87" s="717"/>
      <c r="V87" s="717"/>
      <c r="X87" s="717" t="s">
        <v>468</v>
      </c>
      <c r="Y87" s="717"/>
      <c r="Z87" s="717"/>
      <c r="AA87" s="717"/>
      <c r="AB87" s="717"/>
      <c r="AC87" s="717"/>
      <c r="AD87" s="717"/>
      <c r="AE87" s="717"/>
      <c r="AF87" s="717"/>
      <c r="AG87" s="717"/>
      <c r="AH87" s="717"/>
      <c r="AI87" s="717"/>
      <c r="AJ87" s="717"/>
      <c r="AK87" s="717"/>
      <c r="AL87" s="717"/>
      <c r="AM87" s="717"/>
      <c r="AN87" s="717"/>
      <c r="AO87" s="717"/>
      <c r="AP87" s="717"/>
      <c r="AQ87" s="717"/>
      <c r="AR87" s="717"/>
      <c r="AS87" s="717"/>
      <c r="AU87" s="717" t="s">
        <v>471</v>
      </c>
      <c r="AV87" s="717"/>
      <c r="AW87" s="717"/>
      <c r="AX87" s="717"/>
      <c r="AY87" s="717"/>
      <c r="AZ87" s="717"/>
      <c r="BA87" s="717"/>
      <c r="BB87" s="717"/>
      <c r="BC87" s="717"/>
      <c r="BD87" s="717"/>
      <c r="BE87" s="717"/>
      <c r="BF87" s="717"/>
      <c r="BG87" s="717"/>
      <c r="BH87" s="717"/>
      <c r="BI87" s="717"/>
      <c r="BK87" s="805" t="s">
        <v>463</v>
      </c>
      <c r="BL87" s="805"/>
      <c r="BM87" s="805"/>
    </row>
    <row r="88" spans="1:65" s="36" customFormat="1" thickBot="1">
      <c r="A88" s="703" t="s">
        <v>3</v>
      </c>
      <c r="B88" s="703"/>
      <c r="C88" s="703"/>
      <c r="D88" s="703"/>
      <c r="E88" s="703"/>
      <c r="F88" s="703"/>
      <c r="G88" s="703"/>
      <c r="H88" s="703"/>
      <c r="I88" s="703"/>
      <c r="J88" s="703"/>
      <c r="K88" s="703"/>
      <c r="L88" s="703"/>
      <c r="M88" s="703"/>
      <c r="N88" s="703"/>
      <c r="O88" s="703"/>
      <c r="P88" s="703"/>
      <c r="Q88" s="703"/>
      <c r="R88" s="703"/>
      <c r="S88" s="703"/>
      <c r="T88" s="703"/>
      <c r="U88" s="703"/>
      <c r="V88" s="703"/>
      <c r="X88" s="703" t="s">
        <v>3</v>
      </c>
      <c r="Y88" s="703"/>
      <c r="Z88" s="703"/>
      <c r="AA88" s="703"/>
      <c r="AB88" s="703"/>
      <c r="AC88" s="703"/>
      <c r="AD88" s="703"/>
      <c r="AE88" s="703"/>
      <c r="AF88" s="703"/>
      <c r="AG88" s="703"/>
      <c r="AH88" s="703"/>
      <c r="AI88" s="703"/>
      <c r="AJ88" s="703"/>
      <c r="AK88" s="703"/>
      <c r="AL88" s="703"/>
      <c r="AM88" s="703"/>
      <c r="AN88" s="703"/>
      <c r="AO88" s="703"/>
      <c r="AP88" s="703"/>
      <c r="AQ88" s="703"/>
      <c r="AR88" s="703"/>
      <c r="AS88" s="703"/>
      <c r="AU88" s="703" t="s">
        <v>3</v>
      </c>
      <c r="AV88" s="703"/>
      <c r="AW88" s="703"/>
      <c r="AX88" s="703"/>
      <c r="AY88" s="703"/>
      <c r="AZ88" s="703"/>
      <c r="BA88" s="703"/>
      <c r="BB88" s="703"/>
      <c r="BC88" s="703"/>
      <c r="BD88" s="703"/>
      <c r="BE88" s="703"/>
      <c r="BF88" s="703"/>
      <c r="BG88" s="703"/>
      <c r="BH88" s="703"/>
      <c r="BI88" s="703"/>
      <c r="BK88" s="806" t="s">
        <v>3</v>
      </c>
      <c r="BL88" s="806"/>
      <c r="BM88" s="806"/>
    </row>
    <row r="89" spans="1:65" s="36" customFormat="1" ht="18" customHeight="1">
      <c r="A89" s="759" t="s">
        <v>40</v>
      </c>
      <c r="B89" s="758" t="s">
        <v>176</v>
      </c>
      <c r="C89" s="708"/>
      <c r="D89" s="698"/>
      <c r="E89" s="758" t="s">
        <v>177</v>
      </c>
      <c r="F89" s="698"/>
      <c r="G89" s="758" t="s">
        <v>178</v>
      </c>
      <c r="H89" s="698"/>
      <c r="I89" s="758" t="s">
        <v>179</v>
      </c>
      <c r="J89" s="761"/>
      <c r="K89" s="766" t="s">
        <v>157</v>
      </c>
      <c r="L89" s="767"/>
      <c r="M89" s="757" t="s">
        <v>180</v>
      </c>
      <c r="N89" s="698"/>
      <c r="O89" s="758" t="s">
        <v>181</v>
      </c>
      <c r="P89" s="698"/>
      <c r="Q89" s="758" t="s">
        <v>182</v>
      </c>
      <c r="R89" s="698"/>
      <c r="S89" s="758" t="s">
        <v>328</v>
      </c>
      <c r="T89" s="698"/>
      <c r="U89" s="758" t="s">
        <v>9</v>
      </c>
      <c r="V89" s="725"/>
      <c r="X89" s="759" t="s">
        <v>40</v>
      </c>
      <c r="Y89" s="758" t="s">
        <v>176</v>
      </c>
      <c r="Z89" s="708"/>
      <c r="AA89" s="709"/>
      <c r="AB89" s="758" t="s">
        <v>177</v>
      </c>
      <c r="AC89" s="709"/>
      <c r="AD89" s="758" t="s">
        <v>178</v>
      </c>
      <c r="AE89" s="709"/>
      <c r="AF89" s="758" t="s">
        <v>179</v>
      </c>
      <c r="AG89" s="761"/>
      <c r="AH89" s="766" t="s">
        <v>157</v>
      </c>
      <c r="AI89" s="767"/>
      <c r="AJ89" s="757" t="s">
        <v>180</v>
      </c>
      <c r="AK89" s="698"/>
      <c r="AL89" s="758" t="s">
        <v>181</v>
      </c>
      <c r="AM89" s="698"/>
      <c r="AN89" s="758" t="s">
        <v>182</v>
      </c>
      <c r="AO89" s="698"/>
      <c r="AP89" s="758" t="s">
        <v>328</v>
      </c>
      <c r="AQ89" s="698"/>
      <c r="AR89" s="758" t="s">
        <v>9</v>
      </c>
      <c r="AS89" s="725"/>
      <c r="AU89" s="655" t="s">
        <v>40</v>
      </c>
      <c r="AV89" s="659" t="s">
        <v>160</v>
      </c>
      <c r="AW89" s="660"/>
      <c r="AX89" s="660"/>
      <c r="AY89" s="660"/>
      <c r="AZ89" s="660"/>
      <c r="BA89" s="660"/>
      <c r="BB89" s="660"/>
      <c r="BC89" s="660"/>
      <c r="BD89" s="660"/>
      <c r="BE89" s="825"/>
      <c r="BF89" s="659" t="s">
        <v>11</v>
      </c>
      <c r="BG89" s="660"/>
      <c r="BH89" s="825"/>
      <c r="BI89" s="675" t="s">
        <v>12</v>
      </c>
      <c r="BK89" s="807" t="s">
        <v>40</v>
      </c>
      <c r="BL89" s="826" t="s">
        <v>13</v>
      </c>
      <c r="BM89" s="827"/>
    </row>
    <row r="90" spans="1:65" s="36" customFormat="1" ht="41.4">
      <c r="A90" s="760"/>
      <c r="B90" s="306" t="s">
        <v>14</v>
      </c>
      <c r="C90" s="306"/>
      <c r="D90" s="306" t="s">
        <v>15</v>
      </c>
      <c r="E90" s="306" t="s">
        <v>14</v>
      </c>
      <c r="F90" s="306" t="s">
        <v>15</v>
      </c>
      <c r="G90" s="306" t="s">
        <v>14</v>
      </c>
      <c r="H90" s="306" t="s">
        <v>15</v>
      </c>
      <c r="I90" s="306" t="s">
        <v>14</v>
      </c>
      <c r="J90" s="338" t="s">
        <v>15</v>
      </c>
      <c r="K90" s="434" t="s">
        <v>183</v>
      </c>
      <c r="L90" s="435" t="s">
        <v>158</v>
      </c>
      <c r="M90" s="257" t="s">
        <v>14</v>
      </c>
      <c r="N90" s="306" t="s">
        <v>15</v>
      </c>
      <c r="O90" s="306" t="s">
        <v>14</v>
      </c>
      <c r="P90" s="306" t="s">
        <v>15</v>
      </c>
      <c r="Q90" s="306" t="s">
        <v>14</v>
      </c>
      <c r="R90" s="306" t="s">
        <v>15</v>
      </c>
      <c r="S90" s="306" t="s">
        <v>14</v>
      </c>
      <c r="T90" s="306" t="s">
        <v>15</v>
      </c>
      <c r="U90" s="306" t="s">
        <v>14</v>
      </c>
      <c r="V90" s="307" t="s">
        <v>15</v>
      </c>
      <c r="X90" s="760"/>
      <c r="Y90" s="306" t="s">
        <v>14</v>
      </c>
      <c r="Z90" s="306"/>
      <c r="AA90" s="306" t="s">
        <v>15</v>
      </c>
      <c r="AB90" s="306" t="s">
        <v>14</v>
      </c>
      <c r="AC90" s="306" t="s">
        <v>15</v>
      </c>
      <c r="AD90" s="306" t="s">
        <v>14</v>
      </c>
      <c r="AE90" s="306" t="s">
        <v>15</v>
      </c>
      <c r="AF90" s="306" t="s">
        <v>14</v>
      </c>
      <c r="AG90" s="338" t="s">
        <v>15</v>
      </c>
      <c r="AH90" s="436" t="s">
        <v>183</v>
      </c>
      <c r="AI90" s="437" t="s">
        <v>158</v>
      </c>
      <c r="AJ90" s="257" t="s">
        <v>14</v>
      </c>
      <c r="AK90" s="306" t="s">
        <v>15</v>
      </c>
      <c r="AL90" s="306" t="s">
        <v>14</v>
      </c>
      <c r="AM90" s="306" t="s">
        <v>15</v>
      </c>
      <c r="AN90" s="306" t="s">
        <v>14</v>
      </c>
      <c r="AO90" s="306" t="s">
        <v>15</v>
      </c>
      <c r="AP90" s="306" t="s">
        <v>14</v>
      </c>
      <c r="AQ90" s="306" t="s">
        <v>15</v>
      </c>
      <c r="AR90" s="306" t="s">
        <v>14</v>
      </c>
      <c r="AS90" s="307" t="s">
        <v>15</v>
      </c>
      <c r="AU90" s="656"/>
      <c r="AV90" s="40" t="s">
        <v>156</v>
      </c>
      <c r="AW90" s="40" t="s">
        <v>161</v>
      </c>
      <c r="AX90" s="40" t="s">
        <v>162</v>
      </c>
      <c r="AY90" s="40" t="s">
        <v>163</v>
      </c>
      <c r="AZ90" s="40" t="s">
        <v>164</v>
      </c>
      <c r="BA90" s="40" t="s">
        <v>165</v>
      </c>
      <c r="BB90" s="40" t="s">
        <v>166</v>
      </c>
      <c r="BC90" s="40" t="s">
        <v>167</v>
      </c>
      <c r="BD90" s="40" t="s">
        <v>168</v>
      </c>
      <c r="BE90" s="40" t="s">
        <v>9</v>
      </c>
      <c r="BF90" s="43" t="s">
        <v>335</v>
      </c>
      <c r="BG90" s="43" t="s">
        <v>336</v>
      </c>
      <c r="BH90" s="40" t="s">
        <v>9</v>
      </c>
      <c r="BI90" s="682"/>
      <c r="BK90" s="815"/>
      <c r="BL90" s="544" t="s">
        <v>197</v>
      </c>
      <c r="BM90" s="545" t="s">
        <v>198</v>
      </c>
    </row>
    <row r="91" spans="1:65" s="36" customFormat="1" ht="15.75" customHeight="1">
      <c r="A91" s="249" t="s">
        <v>27</v>
      </c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4"/>
      <c r="V91" s="527"/>
      <c r="X91" s="249" t="s">
        <v>27</v>
      </c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154"/>
      <c r="AU91" s="249" t="s">
        <v>27</v>
      </c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154"/>
      <c r="BK91" s="249" t="s">
        <v>27</v>
      </c>
      <c r="BL91" s="47"/>
      <c r="BM91" s="154"/>
    </row>
    <row r="92" spans="1:65" s="36" customFormat="1" ht="15.75" customHeight="1">
      <c r="A92" s="246" t="s">
        <v>97</v>
      </c>
      <c r="B92" s="534">
        <v>130</v>
      </c>
      <c r="C92" s="534"/>
      <c r="D92" s="534">
        <v>59</v>
      </c>
      <c r="E92" s="534">
        <v>46</v>
      </c>
      <c r="F92" s="534">
        <v>28</v>
      </c>
      <c r="G92" s="534">
        <v>0</v>
      </c>
      <c r="H92" s="534">
        <v>0</v>
      </c>
      <c r="I92" s="534">
        <v>0</v>
      </c>
      <c r="J92" s="534">
        <v>0</v>
      </c>
      <c r="K92" s="534">
        <v>42</v>
      </c>
      <c r="L92" s="534">
        <v>12</v>
      </c>
      <c r="M92" s="534">
        <v>61</v>
      </c>
      <c r="N92" s="534">
        <v>29</v>
      </c>
      <c r="O92" s="534">
        <v>0</v>
      </c>
      <c r="P92" s="534">
        <v>0</v>
      </c>
      <c r="Q92" s="534">
        <v>0</v>
      </c>
      <c r="R92" s="534">
        <v>0</v>
      </c>
      <c r="S92" s="534">
        <v>14</v>
      </c>
      <c r="T92" s="534">
        <v>3</v>
      </c>
      <c r="U92" s="534">
        <f t="shared" ref="U92:U118" si="35">+B92+E92+G92+I92+K92+M92+O92+Q92+S92</f>
        <v>293</v>
      </c>
      <c r="V92" s="527">
        <f t="shared" ref="V92:V118" si="36">+D92+F92+H92+J92+L92+N92+P92+R92+T92</f>
        <v>131</v>
      </c>
      <c r="X92" s="246" t="s">
        <v>97</v>
      </c>
      <c r="Y92" s="47">
        <v>5</v>
      </c>
      <c r="Z92" s="47"/>
      <c r="AA92" s="47">
        <v>2</v>
      </c>
      <c r="AB92" s="47">
        <v>1</v>
      </c>
      <c r="AC92" s="47">
        <v>1</v>
      </c>
      <c r="AD92" s="47">
        <v>0</v>
      </c>
      <c r="AE92" s="47">
        <v>0</v>
      </c>
      <c r="AF92" s="47">
        <v>0</v>
      </c>
      <c r="AG92" s="47">
        <v>0</v>
      </c>
      <c r="AH92" s="47">
        <v>2</v>
      </c>
      <c r="AI92" s="47">
        <v>0</v>
      </c>
      <c r="AJ92" s="47">
        <v>5</v>
      </c>
      <c r="AK92" s="47">
        <v>1</v>
      </c>
      <c r="AL92" s="47">
        <v>0</v>
      </c>
      <c r="AM92" s="47">
        <v>0</v>
      </c>
      <c r="AN92" s="47">
        <v>0</v>
      </c>
      <c r="AO92" s="47">
        <v>0</v>
      </c>
      <c r="AP92" s="47"/>
      <c r="AQ92" s="47"/>
      <c r="AR92" s="47">
        <f t="shared" ref="AR92:AR118" si="37">+Y92+AB92+AD92+AF92+AH92+AJ92+AL92+AN92+AP92</f>
        <v>13</v>
      </c>
      <c r="AS92" s="154">
        <f t="shared" ref="AS92:AS118" si="38">+AA92+AC92+AE92+AG92+AI92+AK92+AM92+AO92+AQ92</f>
        <v>4</v>
      </c>
      <c r="AU92" s="246" t="s">
        <v>97</v>
      </c>
      <c r="AV92" s="47">
        <v>4</v>
      </c>
      <c r="AW92" s="47">
        <v>2</v>
      </c>
      <c r="AX92" s="47"/>
      <c r="AY92" s="47"/>
      <c r="AZ92" s="47">
        <v>1</v>
      </c>
      <c r="BA92" s="47">
        <v>2</v>
      </c>
      <c r="BB92" s="47"/>
      <c r="BC92" s="47"/>
      <c r="BD92" s="47">
        <v>1</v>
      </c>
      <c r="BE92" s="45">
        <f t="shared" ref="BE92:BE118" si="39">SUM(AV92:BD92)</f>
        <v>10</v>
      </c>
      <c r="BF92" s="47">
        <v>6</v>
      </c>
      <c r="BG92" s="47">
        <v>3</v>
      </c>
      <c r="BH92" s="45">
        <f t="shared" ref="BH92:BH118" si="40">+BF92+BG92</f>
        <v>9</v>
      </c>
      <c r="BI92" s="154">
        <v>2</v>
      </c>
      <c r="BK92" s="246" t="s">
        <v>97</v>
      </c>
      <c r="BL92" s="47">
        <v>9</v>
      </c>
      <c r="BM92" s="154">
        <v>3</v>
      </c>
    </row>
    <row r="93" spans="1:65" s="36" customFormat="1" ht="15.75" customHeight="1">
      <c r="A93" s="246" t="s">
        <v>98</v>
      </c>
      <c r="B93" s="534">
        <v>1470</v>
      </c>
      <c r="C93" s="534"/>
      <c r="D93" s="534">
        <v>827</v>
      </c>
      <c r="E93" s="534">
        <v>537</v>
      </c>
      <c r="F93" s="534">
        <v>332</v>
      </c>
      <c r="G93" s="534">
        <v>0</v>
      </c>
      <c r="H93" s="534">
        <v>0</v>
      </c>
      <c r="I93" s="534">
        <v>83</v>
      </c>
      <c r="J93" s="534">
        <v>24</v>
      </c>
      <c r="K93" s="534">
        <v>579</v>
      </c>
      <c r="L93" s="534">
        <v>281</v>
      </c>
      <c r="M93" s="534">
        <v>557</v>
      </c>
      <c r="N93" s="534">
        <v>323</v>
      </c>
      <c r="O93" s="534">
        <v>57</v>
      </c>
      <c r="P93" s="534">
        <v>28</v>
      </c>
      <c r="Q93" s="534">
        <v>233</v>
      </c>
      <c r="R93" s="534">
        <v>81</v>
      </c>
      <c r="S93" s="534">
        <v>97</v>
      </c>
      <c r="T93" s="534">
        <v>46</v>
      </c>
      <c r="U93" s="534">
        <f t="shared" si="35"/>
        <v>3613</v>
      </c>
      <c r="V93" s="527">
        <f t="shared" si="36"/>
        <v>1942</v>
      </c>
      <c r="X93" s="246" t="s">
        <v>98</v>
      </c>
      <c r="Y93" s="47">
        <v>64</v>
      </c>
      <c r="Z93" s="47"/>
      <c r="AA93" s="47">
        <v>29</v>
      </c>
      <c r="AB93" s="47">
        <v>6</v>
      </c>
      <c r="AC93" s="47">
        <v>4</v>
      </c>
      <c r="AD93" s="47">
        <v>0</v>
      </c>
      <c r="AE93" s="47">
        <v>0</v>
      </c>
      <c r="AF93" s="47">
        <v>1</v>
      </c>
      <c r="AG93" s="47">
        <v>0</v>
      </c>
      <c r="AH93" s="47">
        <v>31</v>
      </c>
      <c r="AI93" s="47">
        <v>12</v>
      </c>
      <c r="AJ93" s="47">
        <v>90</v>
      </c>
      <c r="AK93" s="47">
        <v>47</v>
      </c>
      <c r="AL93" s="47">
        <v>3</v>
      </c>
      <c r="AM93" s="47">
        <v>1</v>
      </c>
      <c r="AN93" s="47">
        <v>58</v>
      </c>
      <c r="AO93" s="47">
        <v>21</v>
      </c>
      <c r="AP93" s="47">
        <v>11</v>
      </c>
      <c r="AQ93" s="47">
        <v>8</v>
      </c>
      <c r="AR93" s="47">
        <f t="shared" si="37"/>
        <v>264</v>
      </c>
      <c r="AS93" s="154">
        <f t="shared" si="38"/>
        <v>122</v>
      </c>
      <c r="AU93" s="246" t="s">
        <v>98</v>
      </c>
      <c r="AV93" s="47">
        <v>37</v>
      </c>
      <c r="AW93" s="47">
        <v>17</v>
      </c>
      <c r="AX93" s="47">
        <v>1</v>
      </c>
      <c r="AY93" s="47">
        <v>3</v>
      </c>
      <c r="AZ93" s="47">
        <v>19</v>
      </c>
      <c r="BA93" s="47">
        <v>19</v>
      </c>
      <c r="BB93" s="47">
        <v>3</v>
      </c>
      <c r="BC93" s="47">
        <v>10</v>
      </c>
      <c r="BD93" s="47">
        <v>2</v>
      </c>
      <c r="BE93" s="45">
        <f t="shared" si="39"/>
        <v>111</v>
      </c>
      <c r="BF93" s="47">
        <v>112</v>
      </c>
      <c r="BG93" s="47">
        <v>10</v>
      </c>
      <c r="BH93" s="45">
        <f t="shared" si="40"/>
        <v>122</v>
      </c>
      <c r="BI93" s="154">
        <v>23</v>
      </c>
      <c r="BK93" s="246" t="s">
        <v>98</v>
      </c>
      <c r="BL93" s="47">
        <v>126</v>
      </c>
      <c r="BM93" s="154">
        <v>39</v>
      </c>
    </row>
    <row r="94" spans="1:65" s="36" customFormat="1" ht="15.75" customHeight="1">
      <c r="A94" s="246" t="s">
        <v>100</v>
      </c>
      <c r="B94" s="534">
        <v>96</v>
      </c>
      <c r="C94" s="534"/>
      <c r="D94" s="534">
        <v>50</v>
      </c>
      <c r="E94" s="534">
        <v>57</v>
      </c>
      <c r="F94" s="534">
        <v>30</v>
      </c>
      <c r="G94" s="534">
        <v>0</v>
      </c>
      <c r="H94" s="534">
        <v>0</v>
      </c>
      <c r="I94" s="534">
        <v>0</v>
      </c>
      <c r="J94" s="534">
        <v>0</v>
      </c>
      <c r="K94" s="534">
        <v>30</v>
      </c>
      <c r="L94" s="534">
        <v>11</v>
      </c>
      <c r="M94" s="534">
        <v>71</v>
      </c>
      <c r="N94" s="534">
        <v>33</v>
      </c>
      <c r="O94" s="534">
        <v>0</v>
      </c>
      <c r="P94" s="534">
        <v>0</v>
      </c>
      <c r="Q94" s="534">
        <v>44</v>
      </c>
      <c r="R94" s="534">
        <v>19</v>
      </c>
      <c r="S94" s="534"/>
      <c r="T94" s="534"/>
      <c r="U94" s="534">
        <f t="shared" si="35"/>
        <v>298</v>
      </c>
      <c r="V94" s="527">
        <f t="shared" si="36"/>
        <v>143</v>
      </c>
      <c r="X94" s="246" t="s">
        <v>100</v>
      </c>
      <c r="Y94" s="47">
        <v>6</v>
      </c>
      <c r="Z94" s="47"/>
      <c r="AA94" s="47">
        <v>5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v>1</v>
      </c>
      <c r="AI94" s="47">
        <v>1</v>
      </c>
      <c r="AJ94" s="47">
        <v>11</v>
      </c>
      <c r="AK94" s="47">
        <v>5</v>
      </c>
      <c r="AL94" s="47">
        <v>0</v>
      </c>
      <c r="AM94" s="47">
        <v>0</v>
      </c>
      <c r="AN94" s="47">
        <v>3</v>
      </c>
      <c r="AO94" s="47">
        <v>1</v>
      </c>
      <c r="AP94" s="47"/>
      <c r="AQ94" s="47"/>
      <c r="AR94" s="47">
        <f t="shared" si="37"/>
        <v>21</v>
      </c>
      <c r="AS94" s="154">
        <f t="shared" si="38"/>
        <v>12</v>
      </c>
      <c r="AU94" s="246" t="s">
        <v>100</v>
      </c>
      <c r="AV94" s="47">
        <v>3</v>
      </c>
      <c r="AW94" s="47">
        <v>2</v>
      </c>
      <c r="AX94" s="47"/>
      <c r="AY94" s="47"/>
      <c r="AZ94" s="47">
        <v>2</v>
      </c>
      <c r="BA94" s="47">
        <v>2</v>
      </c>
      <c r="BB94" s="47"/>
      <c r="BC94" s="47">
        <v>2</v>
      </c>
      <c r="BD94" s="47"/>
      <c r="BE94" s="45">
        <f t="shared" si="39"/>
        <v>11</v>
      </c>
      <c r="BF94" s="47">
        <v>11</v>
      </c>
      <c r="BG94" s="47">
        <v>0</v>
      </c>
      <c r="BH94" s="45">
        <f t="shared" si="40"/>
        <v>11</v>
      </c>
      <c r="BI94" s="154">
        <v>2</v>
      </c>
      <c r="BK94" s="246" t="s">
        <v>100</v>
      </c>
      <c r="BL94" s="47">
        <v>25</v>
      </c>
      <c r="BM94" s="154">
        <v>4</v>
      </c>
    </row>
    <row r="95" spans="1:65" s="36" customFormat="1" ht="15.75" customHeight="1">
      <c r="A95" s="246" t="s">
        <v>101</v>
      </c>
      <c r="B95" s="534">
        <v>48</v>
      </c>
      <c r="C95" s="534"/>
      <c r="D95" s="534">
        <v>26</v>
      </c>
      <c r="E95" s="534">
        <v>35</v>
      </c>
      <c r="F95" s="534">
        <v>18</v>
      </c>
      <c r="G95" s="534">
        <v>0</v>
      </c>
      <c r="H95" s="534">
        <v>0</v>
      </c>
      <c r="I95" s="534">
        <v>0</v>
      </c>
      <c r="J95" s="534">
        <v>0</v>
      </c>
      <c r="K95" s="534">
        <v>0</v>
      </c>
      <c r="L95" s="534">
        <v>0</v>
      </c>
      <c r="M95" s="534">
        <v>11</v>
      </c>
      <c r="N95" s="534">
        <v>8</v>
      </c>
      <c r="O95" s="534">
        <v>0</v>
      </c>
      <c r="P95" s="534">
        <v>0</v>
      </c>
      <c r="Q95" s="534">
        <v>0</v>
      </c>
      <c r="R95" s="534">
        <v>0</v>
      </c>
      <c r="S95" s="534"/>
      <c r="T95" s="534"/>
      <c r="U95" s="534">
        <f t="shared" si="35"/>
        <v>94</v>
      </c>
      <c r="V95" s="527">
        <f t="shared" si="36"/>
        <v>52</v>
      </c>
      <c r="X95" s="246" t="s">
        <v>101</v>
      </c>
      <c r="Y95" s="47">
        <v>9</v>
      </c>
      <c r="Z95" s="47"/>
      <c r="AA95" s="47">
        <v>7</v>
      </c>
      <c r="AB95" s="47">
        <v>12</v>
      </c>
      <c r="AC95" s="47">
        <v>8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7">
        <v>0</v>
      </c>
      <c r="AK95" s="47">
        <v>0</v>
      </c>
      <c r="AL95" s="47">
        <v>0</v>
      </c>
      <c r="AM95" s="47">
        <v>0</v>
      </c>
      <c r="AN95" s="47">
        <v>0</v>
      </c>
      <c r="AO95" s="47">
        <v>0</v>
      </c>
      <c r="AP95" s="47"/>
      <c r="AQ95" s="47"/>
      <c r="AR95" s="47">
        <f t="shared" si="37"/>
        <v>21</v>
      </c>
      <c r="AS95" s="154">
        <f t="shared" si="38"/>
        <v>15</v>
      </c>
      <c r="AU95" s="246" t="s">
        <v>101</v>
      </c>
      <c r="AV95" s="47">
        <v>1</v>
      </c>
      <c r="AW95" s="47">
        <v>1</v>
      </c>
      <c r="AX95" s="47"/>
      <c r="AY95" s="47"/>
      <c r="AZ95" s="47"/>
      <c r="BA95" s="47">
        <v>1</v>
      </c>
      <c r="BB95" s="47"/>
      <c r="BC95" s="47"/>
      <c r="BD95" s="47"/>
      <c r="BE95" s="45">
        <f t="shared" si="39"/>
        <v>3</v>
      </c>
      <c r="BF95" s="47">
        <v>3</v>
      </c>
      <c r="BG95" s="47">
        <v>0</v>
      </c>
      <c r="BH95" s="45">
        <f t="shared" si="40"/>
        <v>3</v>
      </c>
      <c r="BI95" s="154">
        <v>1</v>
      </c>
      <c r="BK95" s="246" t="s">
        <v>101</v>
      </c>
      <c r="BL95" s="47">
        <v>6</v>
      </c>
      <c r="BM95" s="154">
        <v>0</v>
      </c>
    </row>
    <row r="96" spans="1:65" s="36" customFormat="1" ht="15.75" customHeight="1">
      <c r="A96" s="247" t="s">
        <v>28</v>
      </c>
      <c r="B96" s="534"/>
      <c r="C96" s="534"/>
      <c r="D96" s="534"/>
      <c r="E96" s="534"/>
      <c r="F96" s="534"/>
      <c r="G96" s="534"/>
      <c r="H96" s="534"/>
      <c r="I96" s="534"/>
      <c r="J96" s="534"/>
      <c r="K96" s="534"/>
      <c r="L96" s="534"/>
      <c r="M96" s="534"/>
      <c r="N96" s="534"/>
      <c r="O96" s="534"/>
      <c r="P96" s="534"/>
      <c r="Q96" s="534"/>
      <c r="R96" s="534"/>
      <c r="S96" s="534"/>
      <c r="T96" s="534"/>
      <c r="U96" s="534">
        <f t="shared" si="35"/>
        <v>0</v>
      </c>
      <c r="V96" s="527">
        <f t="shared" si="36"/>
        <v>0</v>
      </c>
      <c r="X96" s="247" t="s">
        <v>28</v>
      </c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>
        <f t="shared" si="37"/>
        <v>0</v>
      </c>
      <c r="AS96" s="154">
        <f t="shared" si="38"/>
        <v>0</v>
      </c>
      <c r="AU96" s="247" t="s">
        <v>28</v>
      </c>
      <c r="AV96" s="47"/>
      <c r="AW96" s="47"/>
      <c r="AX96" s="47"/>
      <c r="AY96" s="47"/>
      <c r="AZ96" s="47"/>
      <c r="BA96" s="47"/>
      <c r="BB96" s="47"/>
      <c r="BC96" s="47"/>
      <c r="BD96" s="47"/>
      <c r="BE96" s="45">
        <f t="shared" si="39"/>
        <v>0</v>
      </c>
      <c r="BF96" s="47"/>
      <c r="BG96" s="47"/>
      <c r="BH96" s="45">
        <f t="shared" si="40"/>
        <v>0</v>
      </c>
      <c r="BI96" s="154"/>
      <c r="BK96" s="247" t="s">
        <v>28</v>
      </c>
      <c r="BL96" s="47"/>
      <c r="BM96" s="154"/>
    </row>
    <row r="97" spans="1:65" s="36" customFormat="1" ht="15.75" customHeight="1">
      <c r="A97" s="246" t="s">
        <v>103</v>
      </c>
      <c r="B97" s="534">
        <v>49</v>
      </c>
      <c r="C97" s="534"/>
      <c r="D97" s="534">
        <v>24</v>
      </c>
      <c r="E97" s="534">
        <v>0</v>
      </c>
      <c r="F97" s="534">
        <v>0</v>
      </c>
      <c r="G97" s="534">
        <v>0</v>
      </c>
      <c r="H97" s="534">
        <v>0</v>
      </c>
      <c r="I97" s="534">
        <v>0</v>
      </c>
      <c r="J97" s="534">
        <v>0</v>
      </c>
      <c r="K97" s="534">
        <v>29</v>
      </c>
      <c r="L97" s="534">
        <v>15</v>
      </c>
      <c r="M97" s="534">
        <v>18</v>
      </c>
      <c r="N97" s="534">
        <v>9</v>
      </c>
      <c r="O97" s="534">
        <v>0</v>
      </c>
      <c r="P97" s="534">
        <v>0</v>
      </c>
      <c r="Q97" s="534">
        <v>0</v>
      </c>
      <c r="R97" s="534">
        <v>0</v>
      </c>
      <c r="S97" s="534"/>
      <c r="T97" s="534"/>
      <c r="U97" s="534">
        <f t="shared" si="35"/>
        <v>96</v>
      </c>
      <c r="V97" s="527">
        <f t="shared" si="36"/>
        <v>48</v>
      </c>
      <c r="X97" s="246" t="s">
        <v>103</v>
      </c>
      <c r="Y97" s="47">
        <v>0</v>
      </c>
      <c r="Z97" s="47"/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47">
        <v>0</v>
      </c>
      <c r="AI97" s="47">
        <v>0</v>
      </c>
      <c r="AJ97" s="47">
        <v>4</v>
      </c>
      <c r="AK97" s="47">
        <v>3</v>
      </c>
      <c r="AL97" s="47">
        <v>0</v>
      </c>
      <c r="AM97" s="47">
        <v>0</v>
      </c>
      <c r="AN97" s="47">
        <v>0</v>
      </c>
      <c r="AO97" s="47">
        <v>0</v>
      </c>
      <c r="AP97" s="47"/>
      <c r="AQ97" s="47"/>
      <c r="AR97" s="47">
        <f t="shared" si="37"/>
        <v>4</v>
      </c>
      <c r="AS97" s="154">
        <f t="shared" si="38"/>
        <v>3</v>
      </c>
      <c r="AU97" s="246" t="s">
        <v>103</v>
      </c>
      <c r="AV97" s="47">
        <v>1</v>
      </c>
      <c r="AW97" s="47"/>
      <c r="AX97" s="47"/>
      <c r="AY97" s="47"/>
      <c r="AZ97" s="47">
        <v>1</v>
      </c>
      <c r="BA97" s="47">
        <v>1</v>
      </c>
      <c r="BB97" s="47"/>
      <c r="BC97" s="47"/>
      <c r="BD97" s="47"/>
      <c r="BE97" s="45">
        <f t="shared" si="39"/>
        <v>3</v>
      </c>
      <c r="BF97" s="47"/>
      <c r="BG97" s="47"/>
      <c r="BH97" s="45">
        <f t="shared" si="40"/>
        <v>0</v>
      </c>
      <c r="BI97" s="154">
        <v>1</v>
      </c>
      <c r="BK97" s="246" t="s">
        <v>103</v>
      </c>
      <c r="BL97" s="47">
        <v>6</v>
      </c>
      <c r="BM97" s="154">
        <v>2</v>
      </c>
    </row>
    <row r="98" spans="1:65" s="36" customFormat="1" ht="15.75" customHeight="1">
      <c r="A98" s="246" t="s">
        <v>104</v>
      </c>
      <c r="B98" s="534">
        <v>352</v>
      </c>
      <c r="C98" s="534"/>
      <c r="D98" s="534">
        <v>170</v>
      </c>
      <c r="E98" s="534">
        <v>225</v>
      </c>
      <c r="F98" s="534">
        <v>129</v>
      </c>
      <c r="G98" s="534">
        <v>24</v>
      </c>
      <c r="H98" s="534">
        <v>4</v>
      </c>
      <c r="I98" s="534">
        <v>99</v>
      </c>
      <c r="J98" s="534">
        <v>44</v>
      </c>
      <c r="K98" s="534">
        <v>30</v>
      </c>
      <c r="L98" s="534">
        <v>21</v>
      </c>
      <c r="M98" s="534">
        <v>401</v>
      </c>
      <c r="N98" s="534">
        <v>197</v>
      </c>
      <c r="O98" s="534">
        <v>6</v>
      </c>
      <c r="P98" s="534">
        <v>0</v>
      </c>
      <c r="Q98" s="534">
        <v>52</v>
      </c>
      <c r="R98" s="534">
        <v>12</v>
      </c>
      <c r="S98" s="534"/>
      <c r="T98" s="534"/>
      <c r="U98" s="534">
        <f t="shared" si="35"/>
        <v>1189</v>
      </c>
      <c r="V98" s="527">
        <f t="shared" si="36"/>
        <v>577</v>
      </c>
      <c r="X98" s="246" t="s">
        <v>104</v>
      </c>
      <c r="Y98" s="47">
        <v>12</v>
      </c>
      <c r="Z98" s="47"/>
      <c r="AA98" s="47">
        <v>7</v>
      </c>
      <c r="AB98" s="47">
        <v>7</v>
      </c>
      <c r="AC98" s="47">
        <v>4</v>
      </c>
      <c r="AD98" s="47">
        <v>0</v>
      </c>
      <c r="AE98" s="47">
        <v>0</v>
      </c>
      <c r="AF98" s="47">
        <v>4</v>
      </c>
      <c r="AG98" s="47">
        <v>0</v>
      </c>
      <c r="AH98" s="47">
        <v>0</v>
      </c>
      <c r="AI98" s="47">
        <v>0</v>
      </c>
      <c r="AJ98" s="47">
        <v>51</v>
      </c>
      <c r="AK98" s="47">
        <v>26</v>
      </c>
      <c r="AL98" s="47">
        <v>0</v>
      </c>
      <c r="AM98" s="47">
        <v>0</v>
      </c>
      <c r="AN98" s="47">
        <v>5</v>
      </c>
      <c r="AO98" s="47">
        <v>0</v>
      </c>
      <c r="AP98" s="47"/>
      <c r="AQ98" s="47"/>
      <c r="AR98" s="47">
        <f t="shared" si="37"/>
        <v>79</v>
      </c>
      <c r="AS98" s="154">
        <f t="shared" si="38"/>
        <v>37</v>
      </c>
      <c r="AU98" s="246" t="s">
        <v>104</v>
      </c>
      <c r="AV98" s="47">
        <v>9</v>
      </c>
      <c r="AW98" s="47">
        <v>5</v>
      </c>
      <c r="AX98" s="47">
        <v>1</v>
      </c>
      <c r="AY98" s="47">
        <v>3</v>
      </c>
      <c r="AZ98" s="47">
        <v>1</v>
      </c>
      <c r="BA98" s="47">
        <v>10</v>
      </c>
      <c r="BB98" s="47">
        <v>1</v>
      </c>
      <c r="BC98" s="47">
        <v>3</v>
      </c>
      <c r="BD98" s="47"/>
      <c r="BE98" s="45">
        <f t="shared" si="39"/>
        <v>33</v>
      </c>
      <c r="BF98" s="56">
        <v>21</v>
      </c>
      <c r="BG98" s="47">
        <v>1</v>
      </c>
      <c r="BH98" s="45">
        <f t="shared" si="40"/>
        <v>22</v>
      </c>
      <c r="BI98" s="154">
        <v>4</v>
      </c>
      <c r="BK98" s="246" t="s">
        <v>104</v>
      </c>
      <c r="BL98" s="47">
        <v>52</v>
      </c>
      <c r="BM98" s="154">
        <v>7</v>
      </c>
    </row>
    <row r="99" spans="1:65" s="36" customFormat="1" ht="15.75" customHeight="1">
      <c r="A99" s="247" t="s">
        <v>29</v>
      </c>
      <c r="B99" s="534"/>
      <c r="C99" s="534"/>
      <c r="D99" s="534"/>
      <c r="E99" s="534"/>
      <c r="F99" s="534"/>
      <c r="G99" s="534"/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34"/>
      <c r="S99" s="534"/>
      <c r="T99" s="534"/>
      <c r="U99" s="534">
        <f t="shared" si="35"/>
        <v>0</v>
      </c>
      <c r="V99" s="527">
        <f t="shared" si="36"/>
        <v>0</v>
      </c>
      <c r="X99" s="247" t="s">
        <v>29</v>
      </c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>
        <f t="shared" si="37"/>
        <v>0</v>
      </c>
      <c r="AS99" s="154">
        <f t="shared" si="38"/>
        <v>0</v>
      </c>
      <c r="AU99" s="247" t="s">
        <v>29</v>
      </c>
      <c r="AV99" s="47"/>
      <c r="AW99" s="47"/>
      <c r="AX99" s="47"/>
      <c r="AY99" s="47"/>
      <c r="AZ99" s="47"/>
      <c r="BA99" s="47"/>
      <c r="BB99" s="47"/>
      <c r="BC99" s="47"/>
      <c r="BD99" s="47"/>
      <c r="BE99" s="45">
        <f t="shared" si="39"/>
        <v>0</v>
      </c>
      <c r="BF99" s="47"/>
      <c r="BG99" s="47"/>
      <c r="BH99" s="45">
        <f t="shared" si="40"/>
        <v>0</v>
      </c>
      <c r="BI99" s="154"/>
      <c r="BK99" s="247" t="s">
        <v>29</v>
      </c>
      <c r="BL99" s="47"/>
      <c r="BM99" s="154"/>
    </row>
    <row r="100" spans="1:65" s="36" customFormat="1" ht="15.75" customHeight="1">
      <c r="A100" s="246" t="s">
        <v>105</v>
      </c>
      <c r="B100" s="534">
        <v>421</v>
      </c>
      <c r="C100" s="534"/>
      <c r="D100" s="534">
        <v>205</v>
      </c>
      <c r="E100" s="534">
        <v>314</v>
      </c>
      <c r="F100" s="534">
        <v>169</v>
      </c>
      <c r="G100" s="534">
        <v>0</v>
      </c>
      <c r="H100" s="534">
        <v>0</v>
      </c>
      <c r="I100" s="534">
        <v>30</v>
      </c>
      <c r="J100" s="534">
        <v>14</v>
      </c>
      <c r="K100" s="534">
        <v>74</v>
      </c>
      <c r="L100" s="534">
        <v>33</v>
      </c>
      <c r="M100" s="534">
        <v>273</v>
      </c>
      <c r="N100" s="534">
        <v>132</v>
      </c>
      <c r="O100" s="534">
        <v>0</v>
      </c>
      <c r="P100" s="534">
        <v>0</v>
      </c>
      <c r="Q100" s="534">
        <v>79</v>
      </c>
      <c r="R100" s="534">
        <v>22</v>
      </c>
      <c r="S100" s="534"/>
      <c r="T100" s="534"/>
      <c r="U100" s="534">
        <f t="shared" si="35"/>
        <v>1191</v>
      </c>
      <c r="V100" s="527">
        <f t="shared" si="36"/>
        <v>575</v>
      </c>
      <c r="X100" s="246" t="s">
        <v>105</v>
      </c>
      <c r="Y100" s="47">
        <v>35</v>
      </c>
      <c r="Z100" s="47"/>
      <c r="AA100" s="47">
        <v>21</v>
      </c>
      <c r="AB100" s="47">
        <v>19</v>
      </c>
      <c r="AC100" s="47">
        <v>9</v>
      </c>
      <c r="AD100" s="47">
        <v>0</v>
      </c>
      <c r="AE100" s="47">
        <v>0</v>
      </c>
      <c r="AF100" s="47">
        <v>8</v>
      </c>
      <c r="AG100" s="47">
        <v>4</v>
      </c>
      <c r="AH100" s="47">
        <v>0</v>
      </c>
      <c r="AI100" s="47">
        <v>0</v>
      </c>
      <c r="AJ100" s="47">
        <v>50</v>
      </c>
      <c r="AK100" s="47">
        <v>24</v>
      </c>
      <c r="AL100" s="47">
        <v>0</v>
      </c>
      <c r="AM100" s="47">
        <v>0</v>
      </c>
      <c r="AN100" s="47">
        <v>16</v>
      </c>
      <c r="AO100" s="47">
        <v>4</v>
      </c>
      <c r="AP100" s="47"/>
      <c r="AQ100" s="47"/>
      <c r="AR100" s="47">
        <f t="shared" si="37"/>
        <v>128</v>
      </c>
      <c r="AS100" s="154">
        <f t="shared" si="38"/>
        <v>62</v>
      </c>
      <c r="AU100" s="246" t="s">
        <v>105</v>
      </c>
      <c r="AV100" s="47">
        <v>9</v>
      </c>
      <c r="AW100" s="47">
        <v>6</v>
      </c>
      <c r="AX100" s="47"/>
      <c r="AY100" s="47">
        <v>1</v>
      </c>
      <c r="AZ100" s="47">
        <v>2</v>
      </c>
      <c r="BA100" s="47">
        <v>6</v>
      </c>
      <c r="BB100" s="47"/>
      <c r="BC100" s="47">
        <v>4</v>
      </c>
      <c r="BD100" s="47"/>
      <c r="BE100" s="45">
        <f t="shared" si="39"/>
        <v>28</v>
      </c>
      <c r="BF100" s="47">
        <v>40</v>
      </c>
      <c r="BG100" s="47">
        <v>0</v>
      </c>
      <c r="BH100" s="45">
        <f t="shared" si="40"/>
        <v>40</v>
      </c>
      <c r="BI100" s="154">
        <v>9</v>
      </c>
      <c r="BK100" s="246" t="s">
        <v>105</v>
      </c>
      <c r="BL100" s="47">
        <v>53</v>
      </c>
      <c r="BM100" s="154">
        <v>16</v>
      </c>
    </row>
    <row r="101" spans="1:65" s="36" customFormat="1" ht="15.75" customHeight="1">
      <c r="A101" s="246" t="s">
        <v>106</v>
      </c>
      <c r="B101" s="534">
        <v>590</v>
      </c>
      <c r="C101" s="534"/>
      <c r="D101" s="534">
        <v>320</v>
      </c>
      <c r="E101" s="534">
        <v>321</v>
      </c>
      <c r="F101" s="534">
        <v>213</v>
      </c>
      <c r="G101" s="534">
        <v>0</v>
      </c>
      <c r="H101" s="534">
        <v>0</v>
      </c>
      <c r="I101" s="534">
        <v>86</v>
      </c>
      <c r="J101" s="534">
        <v>43</v>
      </c>
      <c r="K101" s="534">
        <v>175</v>
      </c>
      <c r="L101" s="534">
        <v>69</v>
      </c>
      <c r="M101" s="534">
        <v>416</v>
      </c>
      <c r="N101" s="534">
        <v>214</v>
      </c>
      <c r="O101" s="534">
        <v>0</v>
      </c>
      <c r="P101" s="534">
        <v>0</v>
      </c>
      <c r="Q101" s="534">
        <v>96</v>
      </c>
      <c r="R101" s="534">
        <v>27</v>
      </c>
      <c r="S101" s="534"/>
      <c r="T101" s="534"/>
      <c r="U101" s="534">
        <f t="shared" si="35"/>
        <v>1684</v>
      </c>
      <c r="V101" s="527">
        <f t="shared" si="36"/>
        <v>886</v>
      </c>
      <c r="X101" s="246" t="s">
        <v>106</v>
      </c>
      <c r="Y101" s="47">
        <v>28</v>
      </c>
      <c r="Z101" s="47"/>
      <c r="AA101" s="47">
        <v>19</v>
      </c>
      <c r="AB101" s="47">
        <v>9</v>
      </c>
      <c r="AC101" s="47">
        <v>5</v>
      </c>
      <c r="AD101" s="47">
        <v>0</v>
      </c>
      <c r="AE101" s="47">
        <v>0</v>
      </c>
      <c r="AF101" s="47">
        <v>1</v>
      </c>
      <c r="AG101" s="47">
        <v>0</v>
      </c>
      <c r="AH101" s="47">
        <v>18</v>
      </c>
      <c r="AI101" s="47">
        <v>8</v>
      </c>
      <c r="AJ101" s="47">
        <v>61</v>
      </c>
      <c r="AK101" s="47">
        <v>30</v>
      </c>
      <c r="AL101" s="47">
        <v>0</v>
      </c>
      <c r="AM101" s="47">
        <v>0</v>
      </c>
      <c r="AN101" s="47">
        <v>15</v>
      </c>
      <c r="AO101" s="47">
        <v>3</v>
      </c>
      <c r="AP101" s="47"/>
      <c r="AQ101" s="47"/>
      <c r="AR101" s="47">
        <f t="shared" si="37"/>
        <v>132</v>
      </c>
      <c r="AS101" s="154">
        <f t="shared" si="38"/>
        <v>65</v>
      </c>
      <c r="AU101" s="246" t="s">
        <v>106</v>
      </c>
      <c r="AV101" s="47">
        <v>10</v>
      </c>
      <c r="AW101" s="47">
        <v>4</v>
      </c>
      <c r="AX101" s="47"/>
      <c r="AY101" s="47">
        <v>2</v>
      </c>
      <c r="AZ101" s="47">
        <v>4</v>
      </c>
      <c r="BA101" s="47">
        <v>6</v>
      </c>
      <c r="BB101" s="47"/>
      <c r="BC101" s="47">
        <v>5</v>
      </c>
      <c r="BD101" s="47"/>
      <c r="BE101" s="45">
        <f t="shared" si="39"/>
        <v>31</v>
      </c>
      <c r="BF101" s="47">
        <v>26</v>
      </c>
      <c r="BG101" s="47">
        <v>0</v>
      </c>
      <c r="BH101" s="45">
        <f t="shared" si="40"/>
        <v>26</v>
      </c>
      <c r="BI101" s="154">
        <v>6</v>
      </c>
      <c r="BK101" s="246" t="s">
        <v>106</v>
      </c>
      <c r="BL101" s="47">
        <v>26</v>
      </c>
      <c r="BM101" s="154">
        <v>5</v>
      </c>
    </row>
    <row r="102" spans="1:65" s="36" customFormat="1" ht="15.75" customHeight="1">
      <c r="A102" s="246" t="s">
        <v>107</v>
      </c>
      <c r="B102" s="534">
        <v>649</v>
      </c>
      <c r="C102" s="534"/>
      <c r="D102" s="534">
        <v>395</v>
      </c>
      <c r="E102" s="534">
        <v>367</v>
      </c>
      <c r="F102" s="534">
        <v>244</v>
      </c>
      <c r="G102" s="534">
        <v>0</v>
      </c>
      <c r="H102" s="534">
        <v>0</v>
      </c>
      <c r="I102" s="534">
        <v>96</v>
      </c>
      <c r="J102" s="534">
        <v>49</v>
      </c>
      <c r="K102" s="534">
        <v>163</v>
      </c>
      <c r="L102" s="534">
        <v>70</v>
      </c>
      <c r="M102" s="534">
        <v>482</v>
      </c>
      <c r="N102" s="534">
        <v>302</v>
      </c>
      <c r="O102" s="534">
        <v>0</v>
      </c>
      <c r="P102" s="534">
        <v>0</v>
      </c>
      <c r="Q102" s="534">
        <v>142</v>
      </c>
      <c r="R102" s="534">
        <v>47</v>
      </c>
      <c r="S102" s="534">
        <v>47</v>
      </c>
      <c r="T102" s="534">
        <v>19</v>
      </c>
      <c r="U102" s="534">
        <f t="shared" si="35"/>
        <v>1946</v>
      </c>
      <c r="V102" s="527">
        <f t="shared" si="36"/>
        <v>1126</v>
      </c>
      <c r="X102" s="246" t="s">
        <v>107</v>
      </c>
      <c r="Y102" s="47">
        <v>56</v>
      </c>
      <c r="Z102" s="47"/>
      <c r="AA102" s="47">
        <v>40</v>
      </c>
      <c r="AB102" s="47">
        <v>13</v>
      </c>
      <c r="AC102" s="47">
        <v>8</v>
      </c>
      <c r="AD102" s="47">
        <v>0</v>
      </c>
      <c r="AE102" s="47">
        <v>0</v>
      </c>
      <c r="AF102" s="47">
        <v>0</v>
      </c>
      <c r="AG102" s="47">
        <v>0</v>
      </c>
      <c r="AH102" s="47">
        <v>9</v>
      </c>
      <c r="AI102" s="47">
        <v>5</v>
      </c>
      <c r="AJ102" s="47">
        <v>30</v>
      </c>
      <c r="AK102" s="47">
        <v>17</v>
      </c>
      <c r="AL102" s="47">
        <v>0</v>
      </c>
      <c r="AM102" s="47">
        <v>0</v>
      </c>
      <c r="AN102" s="47">
        <v>7</v>
      </c>
      <c r="AO102" s="47">
        <v>2</v>
      </c>
      <c r="AP102" s="47">
        <v>5</v>
      </c>
      <c r="AQ102" s="47">
        <v>3</v>
      </c>
      <c r="AR102" s="47">
        <f t="shared" si="37"/>
        <v>120</v>
      </c>
      <c r="AS102" s="154">
        <f t="shared" si="38"/>
        <v>75</v>
      </c>
      <c r="AU102" s="246" t="s">
        <v>107</v>
      </c>
      <c r="AV102" s="47">
        <v>15</v>
      </c>
      <c r="AW102" s="47">
        <v>11</v>
      </c>
      <c r="AX102" s="47"/>
      <c r="AY102" s="47">
        <v>3</v>
      </c>
      <c r="AZ102" s="47">
        <v>8</v>
      </c>
      <c r="BA102" s="47">
        <v>12</v>
      </c>
      <c r="BB102" s="47"/>
      <c r="BC102" s="47">
        <v>6</v>
      </c>
      <c r="BD102" s="47">
        <v>2</v>
      </c>
      <c r="BE102" s="45">
        <f t="shared" si="39"/>
        <v>57</v>
      </c>
      <c r="BF102" s="47">
        <v>42</v>
      </c>
      <c r="BG102" s="47">
        <v>26</v>
      </c>
      <c r="BH102" s="45">
        <f t="shared" si="40"/>
        <v>68</v>
      </c>
      <c r="BI102" s="154">
        <v>13</v>
      </c>
      <c r="BK102" s="246" t="s">
        <v>107</v>
      </c>
      <c r="BL102" s="47">
        <v>106</v>
      </c>
      <c r="BM102" s="154">
        <v>15</v>
      </c>
    </row>
    <row r="103" spans="1:65" s="36" customFormat="1" ht="15.75" customHeight="1">
      <c r="A103" s="246" t="s">
        <v>109</v>
      </c>
      <c r="B103" s="534">
        <v>327</v>
      </c>
      <c r="C103" s="534"/>
      <c r="D103" s="534">
        <v>188</v>
      </c>
      <c r="E103" s="534">
        <v>228</v>
      </c>
      <c r="F103" s="534">
        <v>148</v>
      </c>
      <c r="G103" s="534">
        <v>0</v>
      </c>
      <c r="H103" s="534">
        <v>0</v>
      </c>
      <c r="I103" s="534">
        <v>0</v>
      </c>
      <c r="J103" s="534">
        <v>0</v>
      </c>
      <c r="K103" s="534">
        <v>80</v>
      </c>
      <c r="L103" s="534">
        <v>23</v>
      </c>
      <c r="M103" s="534">
        <v>286</v>
      </c>
      <c r="N103" s="534">
        <v>158</v>
      </c>
      <c r="O103" s="534">
        <v>0</v>
      </c>
      <c r="P103" s="534">
        <v>0</v>
      </c>
      <c r="Q103" s="534">
        <v>20</v>
      </c>
      <c r="R103" s="534">
        <v>3</v>
      </c>
      <c r="S103" s="534">
        <v>10</v>
      </c>
      <c r="T103" s="534">
        <v>3</v>
      </c>
      <c r="U103" s="534">
        <f t="shared" si="35"/>
        <v>951</v>
      </c>
      <c r="V103" s="527">
        <f t="shared" si="36"/>
        <v>523</v>
      </c>
      <c r="X103" s="246" t="s">
        <v>109</v>
      </c>
      <c r="Y103" s="47">
        <v>37</v>
      </c>
      <c r="Z103" s="47"/>
      <c r="AA103" s="47">
        <v>21</v>
      </c>
      <c r="AB103" s="47">
        <v>17</v>
      </c>
      <c r="AC103" s="47">
        <v>10</v>
      </c>
      <c r="AD103" s="47">
        <v>0</v>
      </c>
      <c r="AE103" s="47">
        <v>0</v>
      </c>
      <c r="AF103" s="47">
        <v>0</v>
      </c>
      <c r="AG103" s="47">
        <v>0</v>
      </c>
      <c r="AH103" s="47">
        <v>2</v>
      </c>
      <c r="AI103" s="47">
        <v>1</v>
      </c>
      <c r="AJ103" s="47">
        <v>38</v>
      </c>
      <c r="AK103" s="47">
        <v>21</v>
      </c>
      <c r="AL103" s="47">
        <v>0</v>
      </c>
      <c r="AM103" s="47">
        <v>0</v>
      </c>
      <c r="AN103" s="47">
        <v>2</v>
      </c>
      <c r="AO103" s="47">
        <v>1</v>
      </c>
      <c r="AP103" s="47">
        <v>2</v>
      </c>
      <c r="AQ103" s="47">
        <v>1</v>
      </c>
      <c r="AR103" s="47">
        <f t="shared" si="37"/>
        <v>98</v>
      </c>
      <c r="AS103" s="154">
        <f t="shared" si="38"/>
        <v>55</v>
      </c>
      <c r="AU103" s="246" t="s">
        <v>109</v>
      </c>
      <c r="AV103" s="47">
        <v>8</v>
      </c>
      <c r="AW103" s="47">
        <v>6</v>
      </c>
      <c r="AX103" s="47"/>
      <c r="AY103" s="47"/>
      <c r="AZ103" s="47">
        <v>5</v>
      </c>
      <c r="BA103" s="47">
        <v>5</v>
      </c>
      <c r="BB103" s="47"/>
      <c r="BC103" s="47">
        <v>3</v>
      </c>
      <c r="BD103" s="47">
        <v>1</v>
      </c>
      <c r="BE103" s="45">
        <f t="shared" si="39"/>
        <v>28</v>
      </c>
      <c r="BF103" s="47">
        <v>30</v>
      </c>
      <c r="BG103" s="47">
        <v>0</v>
      </c>
      <c r="BH103" s="45">
        <f t="shared" si="40"/>
        <v>30</v>
      </c>
      <c r="BI103" s="154">
        <v>6</v>
      </c>
      <c r="BK103" s="246" t="s">
        <v>109</v>
      </c>
      <c r="BL103" s="47">
        <v>38</v>
      </c>
      <c r="BM103" s="154">
        <v>8</v>
      </c>
    </row>
    <row r="104" spans="1:65" s="36" customFormat="1" ht="15.75" customHeight="1">
      <c r="A104" s="247" t="s">
        <v>30</v>
      </c>
      <c r="B104" s="534"/>
      <c r="C104" s="534"/>
      <c r="D104" s="534"/>
      <c r="E104" s="534"/>
      <c r="F104" s="534"/>
      <c r="G104" s="534"/>
      <c r="H104" s="534"/>
      <c r="I104" s="534"/>
      <c r="J104" s="534"/>
      <c r="K104" s="534"/>
      <c r="L104" s="534"/>
      <c r="M104" s="534"/>
      <c r="N104" s="534"/>
      <c r="O104" s="534"/>
      <c r="P104" s="534"/>
      <c r="Q104" s="534"/>
      <c r="R104" s="534"/>
      <c r="S104" s="534"/>
      <c r="T104" s="534"/>
      <c r="U104" s="534">
        <f t="shared" si="35"/>
        <v>0</v>
      </c>
      <c r="V104" s="527">
        <f t="shared" si="36"/>
        <v>0</v>
      </c>
      <c r="X104" s="247" t="s">
        <v>30</v>
      </c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>
        <f t="shared" si="37"/>
        <v>0</v>
      </c>
      <c r="AS104" s="154">
        <f t="shared" si="38"/>
        <v>0</v>
      </c>
      <c r="AU104" s="247" t="s">
        <v>30</v>
      </c>
      <c r="AV104" s="47"/>
      <c r="AW104" s="47"/>
      <c r="AX104" s="47"/>
      <c r="AY104" s="47"/>
      <c r="AZ104" s="47"/>
      <c r="BA104" s="47"/>
      <c r="BB104" s="47"/>
      <c r="BC104" s="47"/>
      <c r="BD104" s="47"/>
      <c r="BE104" s="45">
        <f t="shared" si="39"/>
        <v>0</v>
      </c>
      <c r="BF104" s="47"/>
      <c r="BG104" s="47"/>
      <c r="BH104" s="45">
        <f t="shared" si="40"/>
        <v>0</v>
      </c>
      <c r="BI104" s="154"/>
      <c r="BK104" s="247" t="s">
        <v>30</v>
      </c>
      <c r="BL104" s="47"/>
      <c r="BM104" s="154"/>
    </row>
    <row r="105" spans="1:65" s="36" customFormat="1" ht="15.75" customHeight="1">
      <c r="A105" s="246" t="s">
        <v>110</v>
      </c>
      <c r="B105" s="534">
        <v>508</v>
      </c>
      <c r="C105" s="534"/>
      <c r="D105" s="534">
        <v>270</v>
      </c>
      <c r="E105" s="534">
        <v>239</v>
      </c>
      <c r="F105" s="534">
        <v>139</v>
      </c>
      <c r="G105" s="534">
        <v>0</v>
      </c>
      <c r="H105" s="534">
        <v>0</v>
      </c>
      <c r="I105" s="534">
        <v>100</v>
      </c>
      <c r="J105" s="534">
        <v>50</v>
      </c>
      <c r="K105" s="534">
        <v>82</v>
      </c>
      <c r="L105" s="534">
        <v>31</v>
      </c>
      <c r="M105" s="534">
        <v>494</v>
      </c>
      <c r="N105" s="534">
        <v>273</v>
      </c>
      <c r="O105" s="534">
        <v>0</v>
      </c>
      <c r="P105" s="534">
        <v>0</v>
      </c>
      <c r="Q105" s="534">
        <v>124</v>
      </c>
      <c r="R105" s="534">
        <v>66</v>
      </c>
      <c r="S105" s="534">
        <v>27</v>
      </c>
      <c r="T105" s="534">
        <v>9</v>
      </c>
      <c r="U105" s="534">
        <f t="shared" si="35"/>
        <v>1574</v>
      </c>
      <c r="V105" s="527">
        <f t="shared" si="36"/>
        <v>838</v>
      </c>
      <c r="X105" s="246" t="s">
        <v>110</v>
      </c>
      <c r="Y105" s="47">
        <v>17</v>
      </c>
      <c r="Z105" s="47"/>
      <c r="AA105" s="47">
        <v>4</v>
      </c>
      <c r="AB105" s="47">
        <v>6</v>
      </c>
      <c r="AC105" s="47">
        <v>3</v>
      </c>
      <c r="AD105" s="47">
        <v>0</v>
      </c>
      <c r="AE105" s="47">
        <v>0</v>
      </c>
      <c r="AF105" s="47">
        <v>6</v>
      </c>
      <c r="AG105" s="47">
        <v>3</v>
      </c>
      <c r="AH105" s="47">
        <v>6</v>
      </c>
      <c r="AI105" s="47">
        <v>1</v>
      </c>
      <c r="AJ105" s="47">
        <v>71</v>
      </c>
      <c r="AK105" s="47">
        <v>46</v>
      </c>
      <c r="AL105" s="47">
        <v>0</v>
      </c>
      <c r="AM105" s="47">
        <v>0</v>
      </c>
      <c r="AN105" s="47">
        <v>29</v>
      </c>
      <c r="AO105" s="47">
        <v>11</v>
      </c>
      <c r="AP105" s="47"/>
      <c r="AQ105" s="47"/>
      <c r="AR105" s="47">
        <f t="shared" si="37"/>
        <v>135</v>
      </c>
      <c r="AS105" s="154">
        <f t="shared" si="38"/>
        <v>68</v>
      </c>
      <c r="AU105" s="246" t="s">
        <v>110</v>
      </c>
      <c r="AV105" s="47">
        <v>11</v>
      </c>
      <c r="AW105" s="47">
        <v>6</v>
      </c>
      <c r="AX105" s="47"/>
      <c r="AY105" s="47">
        <v>2</v>
      </c>
      <c r="AZ105" s="47">
        <v>2</v>
      </c>
      <c r="BA105" s="47">
        <v>10</v>
      </c>
      <c r="BB105" s="47"/>
      <c r="BC105" s="47">
        <v>3</v>
      </c>
      <c r="BD105" s="47">
        <v>1</v>
      </c>
      <c r="BE105" s="45">
        <f t="shared" si="39"/>
        <v>35</v>
      </c>
      <c r="BF105" s="47">
        <v>22</v>
      </c>
      <c r="BG105" s="47">
        <v>20</v>
      </c>
      <c r="BH105" s="45">
        <f t="shared" si="40"/>
        <v>42</v>
      </c>
      <c r="BI105" s="154">
        <v>4</v>
      </c>
      <c r="BK105" s="246" t="s">
        <v>110</v>
      </c>
      <c r="BL105" s="47">
        <v>43</v>
      </c>
      <c r="BM105" s="154">
        <v>3</v>
      </c>
    </row>
    <row r="106" spans="1:65" s="36" customFormat="1" ht="15.75" customHeight="1">
      <c r="A106" s="246" t="s">
        <v>111</v>
      </c>
      <c r="B106" s="534">
        <v>206</v>
      </c>
      <c r="C106" s="534"/>
      <c r="D106" s="534">
        <v>121</v>
      </c>
      <c r="E106" s="534">
        <v>144</v>
      </c>
      <c r="F106" s="534">
        <v>83</v>
      </c>
      <c r="G106" s="534">
        <v>0</v>
      </c>
      <c r="H106" s="534">
        <v>0</v>
      </c>
      <c r="I106" s="534">
        <v>0</v>
      </c>
      <c r="J106" s="534">
        <v>0</v>
      </c>
      <c r="K106" s="534">
        <v>63</v>
      </c>
      <c r="L106" s="534">
        <v>18</v>
      </c>
      <c r="M106" s="534">
        <v>96</v>
      </c>
      <c r="N106" s="534">
        <v>56</v>
      </c>
      <c r="O106" s="534">
        <v>0</v>
      </c>
      <c r="P106" s="534">
        <v>0</v>
      </c>
      <c r="Q106" s="534">
        <v>0</v>
      </c>
      <c r="R106" s="534">
        <v>0</v>
      </c>
      <c r="S106" s="534">
        <v>45</v>
      </c>
      <c r="T106" s="534">
        <v>17</v>
      </c>
      <c r="U106" s="534">
        <f t="shared" si="35"/>
        <v>554</v>
      </c>
      <c r="V106" s="527">
        <f t="shared" si="36"/>
        <v>295</v>
      </c>
      <c r="X106" s="246" t="s">
        <v>111</v>
      </c>
      <c r="Y106" s="47">
        <v>21</v>
      </c>
      <c r="Z106" s="47"/>
      <c r="AA106" s="47">
        <v>12</v>
      </c>
      <c r="AB106" s="47">
        <v>7</v>
      </c>
      <c r="AC106" s="47">
        <v>5</v>
      </c>
      <c r="AD106" s="47">
        <v>0</v>
      </c>
      <c r="AE106" s="47">
        <v>0</v>
      </c>
      <c r="AF106" s="47">
        <v>0</v>
      </c>
      <c r="AG106" s="47">
        <v>0</v>
      </c>
      <c r="AH106" s="47">
        <v>13</v>
      </c>
      <c r="AI106" s="47">
        <v>2</v>
      </c>
      <c r="AJ106" s="47">
        <v>6</v>
      </c>
      <c r="AK106" s="47">
        <v>1</v>
      </c>
      <c r="AL106" s="47">
        <v>0</v>
      </c>
      <c r="AM106" s="47">
        <v>0</v>
      </c>
      <c r="AN106" s="47">
        <v>0</v>
      </c>
      <c r="AO106" s="47">
        <v>0</v>
      </c>
      <c r="AP106" s="47">
        <v>6</v>
      </c>
      <c r="AQ106" s="47">
        <v>2</v>
      </c>
      <c r="AR106" s="47">
        <f t="shared" si="37"/>
        <v>53</v>
      </c>
      <c r="AS106" s="154">
        <f t="shared" si="38"/>
        <v>22</v>
      </c>
      <c r="AU106" s="246" t="s">
        <v>111</v>
      </c>
      <c r="AV106" s="47">
        <v>5</v>
      </c>
      <c r="AW106" s="47">
        <v>3</v>
      </c>
      <c r="AX106" s="47"/>
      <c r="AY106" s="47"/>
      <c r="AZ106" s="47">
        <v>2</v>
      </c>
      <c r="BA106" s="47">
        <v>2</v>
      </c>
      <c r="BB106" s="47"/>
      <c r="BC106" s="47"/>
      <c r="BD106" s="47">
        <v>1</v>
      </c>
      <c r="BE106" s="45">
        <f t="shared" si="39"/>
        <v>13</v>
      </c>
      <c r="BF106" s="47">
        <v>13</v>
      </c>
      <c r="BG106" s="47">
        <v>2</v>
      </c>
      <c r="BH106" s="45">
        <f t="shared" si="40"/>
        <v>15</v>
      </c>
      <c r="BI106" s="154">
        <v>3</v>
      </c>
      <c r="BK106" s="246" t="s">
        <v>111</v>
      </c>
      <c r="BL106" s="47">
        <v>13</v>
      </c>
      <c r="BM106" s="154">
        <v>0</v>
      </c>
    </row>
    <row r="107" spans="1:65" s="36" customFormat="1" ht="15.75" customHeight="1">
      <c r="A107" s="246" t="s">
        <v>112</v>
      </c>
      <c r="B107" s="534">
        <v>1636</v>
      </c>
      <c r="C107" s="534"/>
      <c r="D107" s="534">
        <v>874</v>
      </c>
      <c r="E107" s="534">
        <v>875</v>
      </c>
      <c r="F107" s="534">
        <v>517</v>
      </c>
      <c r="G107" s="534">
        <v>38</v>
      </c>
      <c r="H107" s="534">
        <v>22</v>
      </c>
      <c r="I107" s="534">
        <v>15</v>
      </c>
      <c r="J107" s="534">
        <v>8</v>
      </c>
      <c r="K107" s="534">
        <v>447</v>
      </c>
      <c r="L107" s="534">
        <v>211</v>
      </c>
      <c r="M107" s="534">
        <v>967</v>
      </c>
      <c r="N107" s="534">
        <v>566</v>
      </c>
      <c r="O107" s="534">
        <v>102</v>
      </c>
      <c r="P107" s="534">
        <v>52</v>
      </c>
      <c r="Q107" s="534">
        <v>80</v>
      </c>
      <c r="R107" s="534">
        <v>44</v>
      </c>
      <c r="S107" s="534">
        <v>291</v>
      </c>
      <c r="T107" s="534">
        <v>128</v>
      </c>
      <c r="U107" s="534">
        <f t="shared" si="35"/>
        <v>4451</v>
      </c>
      <c r="V107" s="527">
        <f t="shared" si="36"/>
        <v>2422</v>
      </c>
      <c r="X107" s="246" t="s">
        <v>112</v>
      </c>
      <c r="Y107" s="47">
        <v>36</v>
      </c>
      <c r="Z107" s="47"/>
      <c r="AA107" s="47">
        <v>22</v>
      </c>
      <c r="AB107" s="47">
        <v>5</v>
      </c>
      <c r="AC107" s="47">
        <v>3</v>
      </c>
      <c r="AD107" s="47">
        <v>0</v>
      </c>
      <c r="AE107" s="47">
        <v>0</v>
      </c>
      <c r="AF107" s="47">
        <v>0</v>
      </c>
      <c r="AG107" s="47">
        <v>0</v>
      </c>
      <c r="AH107" s="47">
        <v>4</v>
      </c>
      <c r="AI107" s="47">
        <v>2</v>
      </c>
      <c r="AJ107" s="47">
        <v>98</v>
      </c>
      <c r="AK107" s="47">
        <v>56</v>
      </c>
      <c r="AL107" s="47">
        <v>4</v>
      </c>
      <c r="AM107" s="47">
        <v>2</v>
      </c>
      <c r="AN107" s="47">
        <v>14</v>
      </c>
      <c r="AO107" s="47">
        <v>8</v>
      </c>
      <c r="AP107" s="47">
        <v>48</v>
      </c>
      <c r="AQ107" s="47">
        <v>25</v>
      </c>
      <c r="AR107" s="47">
        <f t="shared" si="37"/>
        <v>209</v>
      </c>
      <c r="AS107" s="154">
        <f t="shared" si="38"/>
        <v>118</v>
      </c>
      <c r="AU107" s="246" t="s">
        <v>112</v>
      </c>
      <c r="AV107" s="47">
        <v>36</v>
      </c>
      <c r="AW107" s="47">
        <v>24</v>
      </c>
      <c r="AX107" s="47">
        <v>1</v>
      </c>
      <c r="AY107" s="47">
        <v>1</v>
      </c>
      <c r="AZ107" s="47">
        <v>14</v>
      </c>
      <c r="BA107" s="47">
        <v>25</v>
      </c>
      <c r="BB107" s="47">
        <v>3</v>
      </c>
      <c r="BC107" s="47">
        <v>3</v>
      </c>
      <c r="BD107" s="47">
        <v>9</v>
      </c>
      <c r="BE107" s="45">
        <f t="shared" si="39"/>
        <v>116</v>
      </c>
      <c r="BF107" s="47">
        <v>122</v>
      </c>
      <c r="BG107" s="47">
        <v>6</v>
      </c>
      <c r="BH107" s="45">
        <f t="shared" si="40"/>
        <v>128</v>
      </c>
      <c r="BI107" s="154">
        <v>19</v>
      </c>
      <c r="BK107" s="246" t="s">
        <v>112</v>
      </c>
      <c r="BL107" s="47">
        <v>176</v>
      </c>
      <c r="BM107" s="154">
        <v>47</v>
      </c>
    </row>
    <row r="108" spans="1:65" s="36" customFormat="1" ht="15.75" customHeight="1">
      <c r="A108" s="246" t="s">
        <v>114</v>
      </c>
      <c r="B108" s="534">
        <v>185</v>
      </c>
      <c r="C108" s="534"/>
      <c r="D108" s="534">
        <v>101</v>
      </c>
      <c r="E108" s="534">
        <v>100</v>
      </c>
      <c r="F108" s="534">
        <v>40</v>
      </c>
      <c r="G108" s="534">
        <v>0</v>
      </c>
      <c r="H108" s="534">
        <v>0</v>
      </c>
      <c r="I108" s="534">
        <v>29</v>
      </c>
      <c r="J108" s="534">
        <v>16</v>
      </c>
      <c r="K108" s="534">
        <v>0</v>
      </c>
      <c r="L108" s="534">
        <v>0</v>
      </c>
      <c r="M108" s="534">
        <v>71</v>
      </c>
      <c r="N108" s="534">
        <v>31</v>
      </c>
      <c r="O108" s="534">
        <v>0</v>
      </c>
      <c r="P108" s="534">
        <v>0</v>
      </c>
      <c r="Q108" s="534">
        <v>11</v>
      </c>
      <c r="R108" s="534">
        <v>1</v>
      </c>
      <c r="S108" s="534"/>
      <c r="T108" s="534"/>
      <c r="U108" s="534">
        <f t="shared" si="35"/>
        <v>396</v>
      </c>
      <c r="V108" s="527">
        <f t="shared" si="36"/>
        <v>189</v>
      </c>
      <c r="X108" s="246" t="s">
        <v>114</v>
      </c>
      <c r="Y108" s="47">
        <v>5</v>
      </c>
      <c r="Z108" s="47"/>
      <c r="AA108" s="47">
        <v>2</v>
      </c>
      <c r="AB108" s="47">
        <v>1</v>
      </c>
      <c r="AC108" s="47">
        <v>0</v>
      </c>
      <c r="AD108" s="47">
        <v>0</v>
      </c>
      <c r="AE108" s="47">
        <v>0</v>
      </c>
      <c r="AF108" s="47">
        <v>1</v>
      </c>
      <c r="AG108" s="47">
        <v>1</v>
      </c>
      <c r="AH108" s="47">
        <v>0</v>
      </c>
      <c r="AI108" s="47">
        <v>0</v>
      </c>
      <c r="AJ108" s="47">
        <v>3</v>
      </c>
      <c r="AK108" s="47">
        <v>2</v>
      </c>
      <c r="AL108" s="47">
        <v>0</v>
      </c>
      <c r="AM108" s="47">
        <v>0</v>
      </c>
      <c r="AN108" s="47">
        <v>5</v>
      </c>
      <c r="AO108" s="47">
        <v>1</v>
      </c>
      <c r="AP108" s="47"/>
      <c r="AQ108" s="47"/>
      <c r="AR108" s="47">
        <f t="shared" si="37"/>
        <v>15</v>
      </c>
      <c r="AS108" s="154">
        <f t="shared" si="38"/>
        <v>6</v>
      </c>
      <c r="AU108" s="246" t="s">
        <v>114</v>
      </c>
      <c r="AV108" s="47">
        <v>5</v>
      </c>
      <c r="AW108" s="47">
        <v>4</v>
      </c>
      <c r="AX108" s="47"/>
      <c r="AY108" s="47">
        <v>1</v>
      </c>
      <c r="AZ108" s="47"/>
      <c r="BA108" s="47">
        <v>4</v>
      </c>
      <c r="BB108" s="47"/>
      <c r="BC108" s="47">
        <v>1</v>
      </c>
      <c r="BD108" s="47"/>
      <c r="BE108" s="45">
        <f t="shared" si="39"/>
        <v>15</v>
      </c>
      <c r="BF108" s="47">
        <v>8</v>
      </c>
      <c r="BG108" s="47">
        <v>5</v>
      </c>
      <c r="BH108" s="45">
        <f t="shared" si="40"/>
        <v>13</v>
      </c>
      <c r="BI108" s="154">
        <v>3</v>
      </c>
      <c r="BK108" s="246" t="s">
        <v>114</v>
      </c>
      <c r="BL108" s="47">
        <v>12</v>
      </c>
      <c r="BM108" s="154">
        <v>0</v>
      </c>
    </row>
    <row r="109" spans="1:65" s="36" customFormat="1" ht="15.75" customHeight="1">
      <c r="A109" s="246" t="s">
        <v>115</v>
      </c>
      <c r="B109" s="534">
        <v>84</v>
      </c>
      <c r="C109" s="534"/>
      <c r="D109" s="534">
        <v>50</v>
      </c>
      <c r="E109" s="534">
        <v>0</v>
      </c>
      <c r="F109" s="534">
        <v>0</v>
      </c>
      <c r="G109" s="534">
        <v>0</v>
      </c>
      <c r="H109" s="534">
        <v>0</v>
      </c>
      <c r="I109" s="534">
        <v>0</v>
      </c>
      <c r="J109" s="534">
        <v>0</v>
      </c>
      <c r="K109" s="534">
        <v>51</v>
      </c>
      <c r="L109" s="534">
        <v>29</v>
      </c>
      <c r="M109" s="534">
        <v>53</v>
      </c>
      <c r="N109" s="534">
        <v>28</v>
      </c>
      <c r="O109" s="534">
        <v>0</v>
      </c>
      <c r="P109" s="534">
        <v>0</v>
      </c>
      <c r="Q109" s="534">
        <v>0</v>
      </c>
      <c r="R109" s="534">
        <v>0</v>
      </c>
      <c r="S109" s="534"/>
      <c r="T109" s="534"/>
      <c r="U109" s="534">
        <f t="shared" si="35"/>
        <v>188</v>
      </c>
      <c r="V109" s="527">
        <f t="shared" si="36"/>
        <v>107</v>
      </c>
      <c r="X109" s="246" t="s">
        <v>115</v>
      </c>
      <c r="Y109" s="47">
        <v>1</v>
      </c>
      <c r="Z109" s="47"/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v>10</v>
      </c>
      <c r="AI109" s="47">
        <v>6</v>
      </c>
      <c r="AJ109" s="47">
        <v>22</v>
      </c>
      <c r="AK109" s="47">
        <v>14</v>
      </c>
      <c r="AL109" s="47">
        <v>0</v>
      </c>
      <c r="AM109" s="47">
        <v>0</v>
      </c>
      <c r="AN109" s="47">
        <v>0</v>
      </c>
      <c r="AO109" s="47">
        <v>0</v>
      </c>
      <c r="AP109" s="47"/>
      <c r="AQ109" s="47"/>
      <c r="AR109" s="47">
        <f t="shared" si="37"/>
        <v>33</v>
      </c>
      <c r="AS109" s="154">
        <f t="shared" si="38"/>
        <v>20</v>
      </c>
      <c r="AU109" s="246" t="s">
        <v>115</v>
      </c>
      <c r="AV109" s="47">
        <v>1</v>
      </c>
      <c r="AW109" s="47"/>
      <c r="AX109" s="47"/>
      <c r="AY109" s="47"/>
      <c r="AZ109" s="47">
        <v>1</v>
      </c>
      <c r="BA109" s="47">
        <v>1</v>
      </c>
      <c r="BB109" s="47"/>
      <c r="BC109" s="47"/>
      <c r="BD109" s="47"/>
      <c r="BE109" s="45">
        <f t="shared" si="39"/>
        <v>3</v>
      </c>
      <c r="BF109" s="47">
        <v>3</v>
      </c>
      <c r="BG109" s="47">
        <v>0</v>
      </c>
      <c r="BH109" s="45">
        <f t="shared" si="40"/>
        <v>3</v>
      </c>
      <c r="BI109" s="154">
        <v>1</v>
      </c>
      <c r="BK109" s="246" t="s">
        <v>115</v>
      </c>
      <c r="BL109" s="47">
        <v>8</v>
      </c>
      <c r="BM109" s="154">
        <v>0</v>
      </c>
    </row>
    <row r="110" spans="1:65" s="36" customFormat="1" ht="15.75" customHeight="1">
      <c r="A110" s="246" t="s">
        <v>116</v>
      </c>
      <c r="B110" s="534">
        <v>259</v>
      </c>
      <c r="C110" s="534"/>
      <c r="D110" s="534">
        <v>140</v>
      </c>
      <c r="E110" s="534">
        <v>86</v>
      </c>
      <c r="F110" s="534">
        <v>43</v>
      </c>
      <c r="G110" s="534">
        <v>0</v>
      </c>
      <c r="H110" s="534">
        <v>0</v>
      </c>
      <c r="I110" s="534">
        <v>0</v>
      </c>
      <c r="J110" s="534">
        <v>0</v>
      </c>
      <c r="K110" s="534">
        <v>0</v>
      </c>
      <c r="L110" s="534">
        <v>0</v>
      </c>
      <c r="M110" s="534">
        <v>125</v>
      </c>
      <c r="N110" s="534">
        <v>67</v>
      </c>
      <c r="O110" s="534">
        <v>0</v>
      </c>
      <c r="P110" s="534">
        <v>0</v>
      </c>
      <c r="Q110" s="534">
        <v>24</v>
      </c>
      <c r="R110" s="534">
        <v>10</v>
      </c>
      <c r="S110" s="534"/>
      <c r="T110" s="534"/>
      <c r="U110" s="534">
        <f t="shared" si="35"/>
        <v>494</v>
      </c>
      <c r="V110" s="527">
        <f t="shared" si="36"/>
        <v>260</v>
      </c>
      <c r="X110" s="246" t="s">
        <v>116</v>
      </c>
      <c r="Y110" s="47">
        <v>0</v>
      </c>
      <c r="Z110" s="47"/>
      <c r="AA110" s="47">
        <v>0</v>
      </c>
      <c r="AB110" s="47">
        <v>0</v>
      </c>
      <c r="AC110" s="47">
        <v>0</v>
      </c>
      <c r="AD110" s="47">
        <v>0</v>
      </c>
      <c r="AE110" s="47">
        <v>0</v>
      </c>
      <c r="AF110" s="47">
        <v>0</v>
      </c>
      <c r="AG110" s="47">
        <v>0</v>
      </c>
      <c r="AH110" s="47">
        <v>0</v>
      </c>
      <c r="AI110" s="47">
        <v>0</v>
      </c>
      <c r="AJ110" s="47">
        <v>16</v>
      </c>
      <c r="AK110" s="47">
        <v>12</v>
      </c>
      <c r="AL110" s="47">
        <v>0</v>
      </c>
      <c r="AM110" s="47">
        <v>0</v>
      </c>
      <c r="AN110" s="47">
        <v>0</v>
      </c>
      <c r="AO110" s="47">
        <v>0</v>
      </c>
      <c r="AP110" s="47"/>
      <c r="AQ110" s="47"/>
      <c r="AR110" s="47">
        <f t="shared" si="37"/>
        <v>16</v>
      </c>
      <c r="AS110" s="154">
        <f t="shared" si="38"/>
        <v>12</v>
      </c>
      <c r="AU110" s="246" t="s">
        <v>116</v>
      </c>
      <c r="AV110" s="47">
        <v>5</v>
      </c>
      <c r="AW110" s="47">
        <v>3</v>
      </c>
      <c r="AX110" s="47"/>
      <c r="AY110" s="47"/>
      <c r="AZ110" s="47"/>
      <c r="BA110" s="47">
        <v>3</v>
      </c>
      <c r="BB110" s="47"/>
      <c r="BC110" s="47">
        <v>2</v>
      </c>
      <c r="BD110" s="47"/>
      <c r="BE110" s="45">
        <f t="shared" si="39"/>
        <v>13</v>
      </c>
      <c r="BF110" s="47">
        <v>6</v>
      </c>
      <c r="BG110" s="47">
        <v>4</v>
      </c>
      <c r="BH110" s="45">
        <f t="shared" si="40"/>
        <v>10</v>
      </c>
      <c r="BI110" s="154">
        <v>3</v>
      </c>
      <c r="BK110" s="246" t="s">
        <v>116</v>
      </c>
      <c r="BL110" s="47">
        <v>10</v>
      </c>
      <c r="BM110" s="154">
        <v>1</v>
      </c>
    </row>
    <row r="111" spans="1:65" s="36" customFormat="1" ht="15.75" customHeight="1">
      <c r="A111" s="247" t="s">
        <v>31</v>
      </c>
      <c r="B111" s="534"/>
      <c r="C111" s="534"/>
      <c r="D111" s="534"/>
      <c r="E111" s="534"/>
      <c r="F111" s="534"/>
      <c r="G111" s="534"/>
      <c r="H111" s="534"/>
      <c r="I111" s="534"/>
      <c r="J111" s="534"/>
      <c r="K111" s="534"/>
      <c r="L111" s="534"/>
      <c r="M111" s="534"/>
      <c r="N111" s="534"/>
      <c r="O111" s="534"/>
      <c r="P111" s="534"/>
      <c r="Q111" s="534"/>
      <c r="R111" s="534"/>
      <c r="S111" s="534"/>
      <c r="T111" s="534"/>
      <c r="U111" s="534">
        <f t="shared" si="35"/>
        <v>0</v>
      </c>
      <c r="V111" s="527">
        <f t="shared" si="36"/>
        <v>0</v>
      </c>
      <c r="X111" s="247" t="s">
        <v>31</v>
      </c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>
        <f t="shared" si="37"/>
        <v>0</v>
      </c>
      <c r="AS111" s="154">
        <f t="shared" si="38"/>
        <v>0</v>
      </c>
      <c r="AU111" s="247" t="s">
        <v>31</v>
      </c>
      <c r="AV111" s="47"/>
      <c r="AW111" s="47"/>
      <c r="AX111" s="47"/>
      <c r="AY111" s="47"/>
      <c r="AZ111" s="47"/>
      <c r="BA111" s="47"/>
      <c r="BB111" s="47"/>
      <c r="BC111" s="47"/>
      <c r="BD111" s="47"/>
      <c r="BE111" s="45">
        <f t="shared" si="39"/>
        <v>0</v>
      </c>
      <c r="BF111" s="47"/>
      <c r="BG111" s="47"/>
      <c r="BH111" s="45">
        <f t="shared" si="40"/>
        <v>0</v>
      </c>
      <c r="BI111" s="154"/>
      <c r="BK111" s="247" t="s">
        <v>31</v>
      </c>
      <c r="BL111" s="47"/>
      <c r="BM111" s="154"/>
    </row>
    <row r="112" spans="1:65" s="36" customFormat="1" ht="15.75" customHeight="1">
      <c r="A112" s="246" t="s">
        <v>118</v>
      </c>
      <c r="B112" s="534">
        <v>252</v>
      </c>
      <c r="C112" s="534"/>
      <c r="D112" s="534">
        <v>119</v>
      </c>
      <c r="E112" s="534">
        <v>106</v>
      </c>
      <c r="F112" s="534">
        <v>46</v>
      </c>
      <c r="G112" s="534">
        <v>0</v>
      </c>
      <c r="H112" s="534">
        <v>0</v>
      </c>
      <c r="I112" s="534">
        <v>0</v>
      </c>
      <c r="J112" s="534">
        <v>0</v>
      </c>
      <c r="K112" s="534">
        <v>69</v>
      </c>
      <c r="L112" s="534">
        <v>28</v>
      </c>
      <c r="M112" s="534">
        <v>84</v>
      </c>
      <c r="N112" s="534">
        <v>39</v>
      </c>
      <c r="O112" s="534">
        <v>0</v>
      </c>
      <c r="P112" s="534">
        <v>0</v>
      </c>
      <c r="Q112" s="534">
        <v>60</v>
      </c>
      <c r="R112" s="534">
        <v>28</v>
      </c>
      <c r="S112" s="534"/>
      <c r="T112" s="534"/>
      <c r="U112" s="534">
        <f t="shared" si="35"/>
        <v>571</v>
      </c>
      <c r="V112" s="527">
        <f t="shared" si="36"/>
        <v>260</v>
      </c>
      <c r="X112" s="246" t="s">
        <v>118</v>
      </c>
      <c r="Y112" s="47">
        <v>13</v>
      </c>
      <c r="Z112" s="47"/>
      <c r="AA112" s="47">
        <v>8</v>
      </c>
      <c r="AB112" s="47">
        <v>1</v>
      </c>
      <c r="AC112" s="47">
        <v>1</v>
      </c>
      <c r="AD112" s="47">
        <v>0</v>
      </c>
      <c r="AE112" s="47">
        <v>0</v>
      </c>
      <c r="AF112" s="47">
        <v>0</v>
      </c>
      <c r="AG112" s="47">
        <v>0</v>
      </c>
      <c r="AH112" s="47">
        <v>0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6</v>
      </c>
      <c r="AO112" s="47">
        <v>4</v>
      </c>
      <c r="AP112" s="47"/>
      <c r="AQ112" s="47"/>
      <c r="AR112" s="47">
        <f t="shared" si="37"/>
        <v>20</v>
      </c>
      <c r="AS112" s="154">
        <f t="shared" si="38"/>
        <v>13</v>
      </c>
      <c r="AU112" s="246" t="s">
        <v>118</v>
      </c>
      <c r="AV112" s="47">
        <v>5</v>
      </c>
      <c r="AW112" s="47">
        <v>3</v>
      </c>
      <c r="AX112" s="47"/>
      <c r="AY112" s="47"/>
      <c r="AZ112" s="47">
        <v>1</v>
      </c>
      <c r="BA112" s="47">
        <v>3</v>
      </c>
      <c r="BB112" s="47"/>
      <c r="BC112" s="47">
        <v>1</v>
      </c>
      <c r="BD112" s="47"/>
      <c r="BE112" s="45">
        <f t="shared" si="39"/>
        <v>13</v>
      </c>
      <c r="BF112" s="47">
        <v>13</v>
      </c>
      <c r="BG112" s="47">
        <v>3</v>
      </c>
      <c r="BH112" s="45">
        <f t="shared" si="40"/>
        <v>16</v>
      </c>
      <c r="BI112" s="154">
        <v>4</v>
      </c>
      <c r="BK112" s="246" t="s">
        <v>118</v>
      </c>
      <c r="BL112" s="47">
        <v>29</v>
      </c>
      <c r="BM112" s="154">
        <v>4</v>
      </c>
    </row>
    <row r="113" spans="1:65" s="36" customFormat="1" ht="15.75" customHeight="1">
      <c r="A113" s="247" t="s">
        <v>32</v>
      </c>
      <c r="B113" s="534"/>
      <c r="C113" s="534"/>
      <c r="D113" s="534"/>
      <c r="E113" s="534"/>
      <c r="F113" s="534"/>
      <c r="G113" s="534"/>
      <c r="H113" s="534"/>
      <c r="I113" s="534"/>
      <c r="J113" s="534"/>
      <c r="K113" s="534"/>
      <c r="L113" s="534"/>
      <c r="M113" s="534"/>
      <c r="N113" s="534"/>
      <c r="O113" s="534"/>
      <c r="P113" s="534"/>
      <c r="Q113" s="534"/>
      <c r="R113" s="534"/>
      <c r="S113" s="534"/>
      <c r="T113" s="534"/>
      <c r="U113" s="534">
        <f t="shared" si="35"/>
        <v>0</v>
      </c>
      <c r="V113" s="527">
        <f t="shared" si="36"/>
        <v>0</v>
      </c>
      <c r="X113" s="247" t="s">
        <v>32</v>
      </c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>
        <f t="shared" si="37"/>
        <v>0</v>
      </c>
      <c r="AS113" s="154">
        <f t="shared" si="38"/>
        <v>0</v>
      </c>
      <c r="AU113" s="247" t="s">
        <v>32</v>
      </c>
      <c r="AV113" s="47"/>
      <c r="AW113" s="47"/>
      <c r="AX113" s="47"/>
      <c r="AY113" s="47"/>
      <c r="AZ113" s="47"/>
      <c r="BA113" s="47"/>
      <c r="BB113" s="47"/>
      <c r="BC113" s="47"/>
      <c r="BD113" s="47"/>
      <c r="BE113" s="45">
        <f t="shared" si="39"/>
        <v>0</v>
      </c>
      <c r="BF113" s="47"/>
      <c r="BG113" s="47"/>
      <c r="BH113" s="45">
        <f t="shared" si="40"/>
        <v>0</v>
      </c>
      <c r="BI113" s="154"/>
      <c r="BK113" s="247" t="s">
        <v>32</v>
      </c>
      <c r="BL113" s="47"/>
      <c r="BM113" s="154"/>
    </row>
    <row r="114" spans="1:65" s="36" customFormat="1" ht="15.75" customHeight="1">
      <c r="A114" s="246" t="s">
        <v>120</v>
      </c>
      <c r="B114" s="534">
        <v>798</v>
      </c>
      <c r="C114" s="534"/>
      <c r="D114" s="534">
        <v>435</v>
      </c>
      <c r="E114" s="534">
        <v>391</v>
      </c>
      <c r="F114" s="534">
        <v>239</v>
      </c>
      <c r="G114" s="534">
        <v>73</v>
      </c>
      <c r="H114" s="534">
        <v>34</v>
      </c>
      <c r="I114" s="534">
        <v>98</v>
      </c>
      <c r="J114" s="534">
        <v>63</v>
      </c>
      <c r="K114" s="534">
        <v>160</v>
      </c>
      <c r="L114" s="534">
        <v>75</v>
      </c>
      <c r="M114" s="534">
        <v>330</v>
      </c>
      <c r="N114" s="534">
        <v>201</v>
      </c>
      <c r="O114" s="534">
        <v>4</v>
      </c>
      <c r="P114" s="534">
        <v>2</v>
      </c>
      <c r="Q114" s="534">
        <v>51</v>
      </c>
      <c r="R114" s="534">
        <v>19</v>
      </c>
      <c r="S114" s="534">
        <v>131</v>
      </c>
      <c r="T114" s="534">
        <v>55</v>
      </c>
      <c r="U114" s="534">
        <f t="shared" si="35"/>
        <v>2036</v>
      </c>
      <c r="V114" s="527">
        <f t="shared" si="36"/>
        <v>1123</v>
      </c>
      <c r="X114" s="246" t="s">
        <v>120</v>
      </c>
      <c r="Y114" s="47">
        <v>50</v>
      </c>
      <c r="Z114" s="47"/>
      <c r="AA114" s="47">
        <v>21</v>
      </c>
      <c r="AB114" s="47">
        <v>13</v>
      </c>
      <c r="AC114" s="47">
        <v>7</v>
      </c>
      <c r="AD114" s="47">
        <v>4</v>
      </c>
      <c r="AE114" s="47">
        <v>0</v>
      </c>
      <c r="AF114" s="47">
        <v>6</v>
      </c>
      <c r="AG114" s="47">
        <v>4</v>
      </c>
      <c r="AH114" s="47">
        <v>6</v>
      </c>
      <c r="AI114" s="47">
        <v>3</v>
      </c>
      <c r="AJ114" s="47">
        <v>40</v>
      </c>
      <c r="AK114" s="47">
        <v>28</v>
      </c>
      <c r="AL114" s="47">
        <v>1</v>
      </c>
      <c r="AM114" s="47">
        <v>1</v>
      </c>
      <c r="AN114" s="47">
        <v>8</v>
      </c>
      <c r="AO114" s="47">
        <v>2</v>
      </c>
      <c r="AP114" s="47">
        <v>14</v>
      </c>
      <c r="AQ114" s="47">
        <v>9</v>
      </c>
      <c r="AR114" s="47">
        <f t="shared" si="37"/>
        <v>142</v>
      </c>
      <c r="AS114" s="154">
        <f t="shared" si="38"/>
        <v>75</v>
      </c>
      <c r="AU114" s="246" t="s">
        <v>120</v>
      </c>
      <c r="AV114" s="47">
        <v>20</v>
      </c>
      <c r="AW114" s="47">
        <v>14</v>
      </c>
      <c r="AX114" s="47">
        <v>2</v>
      </c>
      <c r="AY114" s="47">
        <v>4</v>
      </c>
      <c r="AZ114" s="47">
        <v>6</v>
      </c>
      <c r="BA114" s="47">
        <v>11</v>
      </c>
      <c r="BB114" s="47">
        <v>1</v>
      </c>
      <c r="BC114" s="47">
        <v>3</v>
      </c>
      <c r="BD114" s="47">
        <v>4</v>
      </c>
      <c r="BE114" s="45">
        <f t="shared" si="39"/>
        <v>65</v>
      </c>
      <c r="BF114" s="47">
        <v>61</v>
      </c>
      <c r="BG114" s="47">
        <v>1</v>
      </c>
      <c r="BH114" s="45">
        <f t="shared" si="40"/>
        <v>62</v>
      </c>
      <c r="BI114" s="154">
        <v>15</v>
      </c>
      <c r="BK114" s="246" t="s">
        <v>120</v>
      </c>
      <c r="BL114" s="47">
        <v>87</v>
      </c>
      <c r="BM114" s="154">
        <v>11</v>
      </c>
    </row>
    <row r="115" spans="1:65" s="36" customFormat="1" ht="15.75" customHeight="1">
      <c r="A115" s="246" t="s">
        <v>121</v>
      </c>
      <c r="B115" s="534">
        <v>615</v>
      </c>
      <c r="C115" s="534"/>
      <c r="D115" s="534">
        <v>317</v>
      </c>
      <c r="E115" s="534">
        <v>231</v>
      </c>
      <c r="F115" s="534">
        <v>132</v>
      </c>
      <c r="G115" s="534">
        <v>0</v>
      </c>
      <c r="H115" s="534">
        <v>0</v>
      </c>
      <c r="I115" s="534">
        <v>0</v>
      </c>
      <c r="J115" s="534">
        <v>0</v>
      </c>
      <c r="K115" s="534">
        <v>175</v>
      </c>
      <c r="L115" s="534">
        <v>63</v>
      </c>
      <c r="M115" s="534">
        <v>332</v>
      </c>
      <c r="N115" s="534">
        <v>155</v>
      </c>
      <c r="O115" s="534">
        <v>17</v>
      </c>
      <c r="P115" s="534">
        <v>1</v>
      </c>
      <c r="Q115" s="534">
        <v>70</v>
      </c>
      <c r="R115" s="534">
        <v>23</v>
      </c>
      <c r="S115" s="534">
        <v>0</v>
      </c>
      <c r="T115" s="534">
        <v>0</v>
      </c>
      <c r="U115" s="534">
        <f t="shared" si="35"/>
        <v>1440</v>
      </c>
      <c r="V115" s="527">
        <f t="shared" si="36"/>
        <v>691</v>
      </c>
      <c r="X115" s="246" t="s">
        <v>121</v>
      </c>
      <c r="Y115" s="47">
        <v>5</v>
      </c>
      <c r="Z115" s="47"/>
      <c r="AA115" s="47">
        <v>3</v>
      </c>
      <c r="AB115" s="47">
        <v>0</v>
      </c>
      <c r="AC115" s="47">
        <v>0</v>
      </c>
      <c r="AD115" s="47">
        <v>0</v>
      </c>
      <c r="AE115" s="47">
        <v>0</v>
      </c>
      <c r="AF115" s="47">
        <v>0</v>
      </c>
      <c r="AG115" s="47">
        <v>0</v>
      </c>
      <c r="AH115" s="47">
        <v>0</v>
      </c>
      <c r="AI115" s="47">
        <v>0</v>
      </c>
      <c r="AJ115" s="47">
        <v>42</v>
      </c>
      <c r="AK115" s="47">
        <v>20</v>
      </c>
      <c r="AL115" s="47">
        <v>4</v>
      </c>
      <c r="AM115" s="47">
        <v>0</v>
      </c>
      <c r="AN115" s="47">
        <v>17</v>
      </c>
      <c r="AO115" s="47">
        <v>7</v>
      </c>
      <c r="AP115" s="47"/>
      <c r="AQ115" s="47"/>
      <c r="AR115" s="47">
        <f t="shared" si="37"/>
        <v>68</v>
      </c>
      <c r="AS115" s="154">
        <f t="shared" si="38"/>
        <v>30</v>
      </c>
      <c r="AU115" s="246" t="s">
        <v>121</v>
      </c>
      <c r="AV115" s="47">
        <v>14</v>
      </c>
      <c r="AW115" s="47">
        <v>5</v>
      </c>
      <c r="AX115" s="47"/>
      <c r="AY115" s="47"/>
      <c r="AZ115" s="47">
        <v>6</v>
      </c>
      <c r="BA115" s="47">
        <v>8</v>
      </c>
      <c r="BB115" s="47">
        <v>2</v>
      </c>
      <c r="BC115" s="47">
        <v>3</v>
      </c>
      <c r="BD115" s="47"/>
      <c r="BE115" s="45">
        <f t="shared" si="39"/>
        <v>38</v>
      </c>
      <c r="BF115" s="47">
        <v>42</v>
      </c>
      <c r="BG115" s="47">
        <v>1</v>
      </c>
      <c r="BH115" s="45">
        <f t="shared" si="40"/>
        <v>43</v>
      </c>
      <c r="BI115" s="154">
        <v>8</v>
      </c>
      <c r="BK115" s="246" t="s">
        <v>121</v>
      </c>
      <c r="BL115" s="47">
        <v>38</v>
      </c>
      <c r="BM115" s="154">
        <v>12</v>
      </c>
    </row>
    <row r="116" spans="1:65" s="36" customFormat="1" ht="15.75" customHeight="1">
      <c r="A116" s="246" t="s">
        <v>122</v>
      </c>
      <c r="B116" s="534">
        <v>469</v>
      </c>
      <c r="C116" s="534"/>
      <c r="D116" s="534">
        <v>256</v>
      </c>
      <c r="E116" s="534">
        <v>251</v>
      </c>
      <c r="F116" s="534">
        <v>148</v>
      </c>
      <c r="G116" s="534">
        <v>24</v>
      </c>
      <c r="H116" s="534">
        <v>8</v>
      </c>
      <c r="I116" s="534">
        <v>0</v>
      </c>
      <c r="J116" s="534">
        <v>0</v>
      </c>
      <c r="K116" s="534">
        <v>100</v>
      </c>
      <c r="L116" s="534">
        <v>43</v>
      </c>
      <c r="M116" s="534">
        <v>294</v>
      </c>
      <c r="N116" s="534">
        <v>162</v>
      </c>
      <c r="O116" s="534">
        <v>0</v>
      </c>
      <c r="P116" s="534">
        <v>0</v>
      </c>
      <c r="Q116" s="534">
        <v>56</v>
      </c>
      <c r="R116" s="534">
        <v>20</v>
      </c>
      <c r="S116" s="534">
        <v>25</v>
      </c>
      <c r="T116" s="534">
        <v>10</v>
      </c>
      <c r="U116" s="534">
        <f t="shared" si="35"/>
        <v>1219</v>
      </c>
      <c r="V116" s="527">
        <f t="shared" si="36"/>
        <v>647</v>
      </c>
      <c r="X116" s="246" t="s">
        <v>122</v>
      </c>
      <c r="Y116" s="47">
        <v>11</v>
      </c>
      <c r="Z116" s="47"/>
      <c r="AA116" s="47">
        <v>8</v>
      </c>
      <c r="AB116" s="47">
        <v>1</v>
      </c>
      <c r="AC116" s="47">
        <v>1</v>
      </c>
      <c r="AD116" s="47">
        <v>0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57</v>
      </c>
      <c r="AK116" s="47">
        <v>29</v>
      </c>
      <c r="AL116" s="47">
        <v>0</v>
      </c>
      <c r="AM116" s="47">
        <v>0</v>
      </c>
      <c r="AN116" s="47">
        <v>11</v>
      </c>
      <c r="AO116" s="47">
        <v>2</v>
      </c>
      <c r="AP116" s="47">
        <v>8</v>
      </c>
      <c r="AQ116" s="47">
        <v>5</v>
      </c>
      <c r="AR116" s="47">
        <f t="shared" si="37"/>
        <v>88</v>
      </c>
      <c r="AS116" s="154">
        <f t="shared" si="38"/>
        <v>45</v>
      </c>
      <c r="AU116" s="246" t="s">
        <v>122</v>
      </c>
      <c r="AV116" s="47">
        <v>8</v>
      </c>
      <c r="AW116" s="47">
        <v>7</v>
      </c>
      <c r="AX116" s="47">
        <v>1</v>
      </c>
      <c r="AY116" s="47"/>
      <c r="AZ116" s="47">
        <v>3</v>
      </c>
      <c r="BA116" s="47">
        <v>9</v>
      </c>
      <c r="BB116" s="47"/>
      <c r="BC116" s="47">
        <v>2</v>
      </c>
      <c r="BD116" s="47">
        <v>1</v>
      </c>
      <c r="BE116" s="45">
        <f t="shared" si="39"/>
        <v>31</v>
      </c>
      <c r="BF116" s="47">
        <v>27</v>
      </c>
      <c r="BG116" s="47">
        <v>7</v>
      </c>
      <c r="BH116" s="45">
        <f t="shared" si="40"/>
        <v>34</v>
      </c>
      <c r="BI116" s="154">
        <v>7</v>
      </c>
      <c r="BK116" s="246" t="s">
        <v>122</v>
      </c>
      <c r="BL116" s="47">
        <v>63</v>
      </c>
      <c r="BM116" s="154">
        <v>18</v>
      </c>
    </row>
    <row r="117" spans="1:65" s="36" customFormat="1" ht="15.75" customHeight="1">
      <c r="A117" s="132" t="s">
        <v>33</v>
      </c>
      <c r="B117" s="534"/>
      <c r="C117" s="534"/>
      <c r="D117" s="534"/>
      <c r="E117" s="534"/>
      <c r="F117" s="534"/>
      <c r="G117" s="534"/>
      <c r="H117" s="534"/>
      <c r="I117" s="534"/>
      <c r="J117" s="534"/>
      <c r="K117" s="534"/>
      <c r="L117" s="534"/>
      <c r="M117" s="534"/>
      <c r="N117" s="534"/>
      <c r="O117" s="534"/>
      <c r="P117" s="534"/>
      <c r="Q117" s="534"/>
      <c r="R117" s="534"/>
      <c r="S117" s="534"/>
      <c r="T117" s="534"/>
      <c r="U117" s="534">
        <f t="shared" si="35"/>
        <v>0</v>
      </c>
      <c r="V117" s="527">
        <f t="shared" si="36"/>
        <v>0</v>
      </c>
      <c r="X117" s="132" t="s">
        <v>33</v>
      </c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>
        <f t="shared" si="37"/>
        <v>0</v>
      </c>
      <c r="AS117" s="154">
        <f t="shared" si="38"/>
        <v>0</v>
      </c>
      <c r="AU117" s="132" t="s">
        <v>33</v>
      </c>
      <c r="AV117" s="47"/>
      <c r="AW117" s="47"/>
      <c r="AX117" s="47"/>
      <c r="AY117" s="47"/>
      <c r="AZ117" s="47"/>
      <c r="BA117" s="47"/>
      <c r="BB117" s="47"/>
      <c r="BC117" s="47"/>
      <c r="BD117" s="47"/>
      <c r="BE117" s="45">
        <f t="shared" si="39"/>
        <v>0</v>
      </c>
      <c r="BF117" s="47"/>
      <c r="BG117" s="47"/>
      <c r="BH117" s="45">
        <f t="shared" si="40"/>
        <v>0</v>
      </c>
      <c r="BI117" s="154"/>
      <c r="BK117" s="132" t="s">
        <v>33</v>
      </c>
      <c r="BL117" s="47"/>
      <c r="BM117" s="154"/>
    </row>
    <row r="118" spans="1:65" s="36" customFormat="1" ht="15.75" customHeight="1" thickBot="1">
      <c r="A118" s="390" t="s">
        <v>125</v>
      </c>
      <c r="B118" s="538">
        <v>88</v>
      </c>
      <c r="C118" s="538"/>
      <c r="D118" s="538">
        <v>51</v>
      </c>
      <c r="E118" s="538">
        <v>71</v>
      </c>
      <c r="F118" s="538">
        <v>41</v>
      </c>
      <c r="G118" s="538">
        <v>0</v>
      </c>
      <c r="H118" s="538">
        <v>0</v>
      </c>
      <c r="I118" s="538">
        <v>0</v>
      </c>
      <c r="J118" s="538">
        <v>0</v>
      </c>
      <c r="K118" s="538">
        <v>0</v>
      </c>
      <c r="L118" s="538">
        <v>0</v>
      </c>
      <c r="M118" s="538">
        <v>74</v>
      </c>
      <c r="N118" s="538">
        <v>38</v>
      </c>
      <c r="O118" s="538">
        <v>0</v>
      </c>
      <c r="P118" s="538">
        <v>0</v>
      </c>
      <c r="Q118" s="538">
        <v>15</v>
      </c>
      <c r="R118" s="538">
        <v>7</v>
      </c>
      <c r="S118" s="538"/>
      <c r="T118" s="538"/>
      <c r="U118" s="538">
        <f t="shared" si="35"/>
        <v>248</v>
      </c>
      <c r="V118" s="539">
        <f t="shared" si="36"/>
        <v>137</v>
      </c>
      <c r="X118" s="390" t="s">
        <v>125</v>
      </c>
      <c r="Y118" s="146">
        <v>6</v>
      </c>
      <c r="Z118" s="146"/>
      <c r="AA118" s="146">
        <v>4</v>
      </c>
      <c r="AB118" s="146">
        <v>2</v>
      </c>
      <c r="AC118" s="146">
        <v>1</v>
      </c>
      <c r="AD118" s="146">
        <v>0</v>
      </c>
      <c r="AE118" s="146">
        <v>0</v>
      </c>
      <c r="AF118" s="146">
        <v>0</v>
      </c>
      <c r="AG118" s="146">
        <v>0</v>
      </c>
      <c r="AH118" s="146">
        <v>0</v>
      </c>
      <c r="AI118" s="146">
        <v>0</v>
      </c>
      <c r="AJ118" s="146">
        <v>9</v>
      </c>
      <c r="AK118" s="146">
        <v>6</v>
      </c>
      <c r="AL118" s="146">
        <v>0</v>
      </c>
      <c r="AM118" s="146">
        <v>0</v>
      </c>
      <c r="AN118" s="146">
        <v>0</v>
      </c>
      <c r="AO118" s="146">
        <v>0</v>
      </c>
      <c r="AP118" s="146"/>
      <c r="AQ118" s="146"/>
      <c r="AR118" s="146">
        <f t="shared" si="37"/>
        <v>17</v>
      </c>
      <c r="AS118" s="155">
        <f t="shared" si="38"/>
        <v>11</v>
      </c>
      <c r="AU118" s="390" t="s">
        <v>125</v>
      </c>
      <c r="AV118" s="146">
        <v>2</v>
      </c>
      <c r="AW118" s="146">
        <v>2</v>
      </c>
      <c r="AX118" s="146"/>
      <c r="AY118" s="146"/>
      <c r="AZ118" s="146"/>
      <c r="BA118" s="146">
        <v>2</v>
      </c>
      <c r="BB118" s="146"/>
      <c r="BC118" s="146">
        <v>1</v>
      </c>
      <c r="BD118" s="146"/>
      <c r="BE118" s="165">
        <f t="shared" si="39"/>
        <v>7</v>
      </c>
      <c r="BF118" s="146">
        <v>7</v>
      </c>
      <c r="BG118" s="146">
        <v>7</v>
      </c>
      <c r="BH118" s="165">
        <f t="shared" si="40"/>
        <v>14</v>
      </c>
      <c r="BI118" s="155">
        <v>5</v>
      </c>
      <c r="BK118" s="390" t="s">
        <v>125</v>
      </c>
      <c r="BL118" s="146">
        <v>23</v>
      </c>
      <c r="BM118" s="155">
        <v>3</v>
      </c>
    </row>
    <row r="119" spans="1:65" s="36" customFormat="1" ht="13.8">
      <c r="A119" s="717" t="s">
        <v>465</v>
      </c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X119" s="717" t="s">
        <v>467</v>
      </c>
      <c r="Y119" s="717"/>
      <c r="Z119" s="717"/>
      <c r="AA119" s="717"/>
      <c r="AB119" s="717"/>
      <c r="AC119" s="717"/>
      <c r="AD119" s="717"/>
      <c r="AE119" s="717"/>
      <c r="AF119" s="717"/>
      <c r="AG119" s="717"/>
      <c r="AH119" s="717"/>
      <c r="AI119" s="717"/>
      <c r="AJ119" s="717"/>
      <c r="AK119" s="717"/>
      <c r="AL119" s="717"/>
      <c r="AM119" s="717"/>
      <c r="AN119" s="717"/>
      <c r="AO119" s="717"/>
      <c r="AP119" s="717"/>
      <c r="AQ119" s="717"/>
      <c r="AR119" s="717"/>
      <c r="AS119" s="717"/>
      <c r="AU119" s="717" t="s">
        <v>470</v>
      </c>
      <c r="AV119" s="717"/>
      <c r="AW119" s="717"/>
      <c r="AX119" s="717"/>
      <c r="AY119" s="717"/>
      <c r="AZ119" s="717"/>
      <c r="BA119" s="717"/>
      <c r="BB119" s="717"/>
      <c r="BC119" s="717"/>
      <c r="BD119" s="717"/>
      <c r="BE119" s="717"/>
      <c r="BF119" s="717"/>
      <c r="BG119" s="717"/>
      <c r="BH119" s="717"/>
      <c r="BI119" s="717"/>
      <c r="BK119" s="805" t="s">
        <v>463</v>
      </c>
      <c r="BL119" s="805"/>
      <c r="BM119" s="805"/>
    </row>
    <row r="120" spans="1:65" s="36" customFormat="1" thickBot="1">
      <c r="A120" s="703" t="s">
        <v>3</v>
      </c>
      <c r="B120" s="703"/>
      <c r="C120" s="703"/>
      <c r="D120" s="703"/>
      <c r="E120" s="703"/>
      <c r="F120" s="703"/>
      <c r="G120" s="703"/>
      <c r="H120" s="703"/>
      <c r="I120" s="703"/>
      <c r="J120" s="703"/>
      <c r="K120" s="703"/>
      <c r="L120" s="703"/>
      <c r="M120" s="703"/>
      <c r="N120" s="703"/>
      <c r="O120" s="703"/>
      <c r="P120" s="703"/>
      <c r="Q120" s="703"/>
      <c r="R120" s="703"/>
      <c r="S120" s="703"/>
      <c r="T120" s="703"/>
      <c r="U120" s="703"/>
      <c r="V120" s="703"/>
      <c r="X120" s="703" t="s">
        <v>3</v>
      </c>
      <c r="Y120" s="703"/>
      <c r="Z120" s="703"/>
      <c r="AA120" s="703"/>
      <c r="AB120" s="703"/>
      <c r="AC120" s="703"/>
      <c r="AD120" s="703"/>
      <c r="AE120" s="703"/>
      <c r="AF120" s="703"/>
      <c r="AG120" s="703"/>
      <c r="AH120" s="703"/>
      <c r="AI120" s="703"/>
      <c r="AJ120" s="703"/>
      <c r="AK120" s="703"/>
      <c r="AL120" s="703"/>
      <c r="AM120" s="703"/>
      <c r="AN120" s="703"/>
      <c r="AO120" s="703"/>
      <c r="AP120" s="703"/>
      <c r="AQ120" s="703"/>
      <c r="AR120" s="703"/>
      <c r="AS120" s="703"/>
      <c r="AU120" s="703" t="s">
        <v>3</v>
      </c>
      <c r="AV120" s="703"/>
      <c r="AW120" s="703"/>
      <c r="AX120" s="703"/>
      <c r="AY120" s="703"/>
      <c r="AZ120" s="703"/>
      <c r="BA120" s="703"/>
      <c r="BB120" s="703"/>
      <c r="BC120" s="703"/>
      <c r="BD120" s="703"/>
      <c r="BE120" s="703"/>
      <c r="BF120" s="703"/>
      <c r="BG120" s="703"/>
      <c r="BH120" s="703"/>
      <c r="BI120" s="703"/>
      <c r="BK120" s="806" t="s">
        <v>3</v>
      </c>
      <c r="BL120" s="806"/>
      <c r="BM120" s="806"/>
    </row>
    <row r="121" spans="1:65" s="36" customFormat="1" ht="16.5" customHeight="1">
      <c r="A121" s="759" t="s">
        <v>40</v>
      </c>
      <c r="B121" s="758" t="s">
        <v>176</v>
      </c>
      <c r="C121" s="708"/>
      <c r="D121" s="698"/>
      <c r="E121" s="758" t="s">
        <v>177</v>
      </c>
      <c r="F121" s="698"/>
      <c r="G121" s="758" t="s">
        <v>178</v>
      </c>
      <c r="H121" s="698"/>
      <c r="I121" s="758" t="s">
        <v>179</v>
      </c>
      <c r="J121" s="761"/>
      <c r="K121" s="766" t="s">
        <v>157</v>
      </c>
      <c r="L121" s="767"/>
      <c r="M121" s="757" t="s">
        <v>180</v>
      </c>
      <c r="N121" s="698"/>
      <c r="O121" s="758" t="s">
        <v>181</v>
      </c>
      <c r="P121" s="698"/>
      <c r="Q121" s="758" t="s">
        <v>182</v>
      </c>
      <c r="R121" s="698"/>
      <c r="S121" s="758" t="s">
        <v>328</v>
      </c>
      <c r="T121" s="698"/>
      <c r="U121" s="758" t="s">
        <v>9</v>
      </c>
      <c r="V121" s="725"/>
      <c r="X121" s="759" t="s">
        <v>40</v>
      </c>
      <c r="Y121" s="758" t="s">
        <v>176</v>
      </c>
      <c r="Z121" s="708"/>
      <c r="AA121" s="698"/>
      <c r="AB121" s="758" t="s">
        <v>177</v>
      </c>
      <c r="AC121" s="698"/>
      <c r="AD121" s="758" t="s">
        <v>178</v>
      </c>
      <c r="AE121" s="698"/>
      <c r="AF121" s="758" t="s">
        <v>179</v>
      </c>
      <c r="AG121" s="761"/>
      <c r="AH121" s="766" t="s">
        <v>157</v>
      </c>
      <c r="AI121" s="767"/>
      <c r="AJ121" s="757" t="s">
        <v>180</v>
      </c>
      <c r="AK121" s="698"/>
      <c r="AL121" s="758" t="s">
        <v>181</v>
      </c>
      <c r="AM121" s="698"/>
      <c r="AN121" s="758" t="s">
        <v>182</v>
      </c>
      <c r="AO121" s="698"/>
      <c r="AP121" s="758" t="s">
        <v>328</v>
      </c>
      <c r="AQ121" s="698"/>
      <c r="AR121" s="758" t="s">
        <v>9</v>
      </c>
      <c r="AS121" s="725"/>
      <c r="AU121" s="655" t="s">
        <v>40</v>
      </c>
      <c r="AV121" s="659" t="s">
        <v>160</v>
      </c>
      <c r="AW121" s="660"/>
      <c r="AX121" s="660"/>
      <c r="AY121" s="660"/>
      <c r="AZ121" s="660"/>
      <c r="BA121" s="660"/>
      <c r="BB121" s="660"/>
      <c r="BC121" s="660"/>
      <c r="BD121" s="660"/>
      <c r="BE121" s="825"/>
      <c r="BF121" s="659" t="s">
        <v>11</v>
      </c>
      <c r="BG121" s="660"/>
      <c r="BH121" s="825"/>
      <c r="BI121" s="675" t="s">
        <v>12</v>
      </c>
      <c r="BK121" s="807" t="s">
        <v>40</v>
      </c>
      <c r="BL121" s="826" t="s">
        <v>13</v>
      </c>
      <c r="BM121" s="827"/>
    </row>
    <row r="122" spans="1:65" s="36" customFormat="1" ht="41.4">
      <c r="A122" s="760"/>
      <c r="B122" s="306" t="s">
        <v>14</v>
      </c>
      <c r="C122" s="306"/>
      <c r="D122" s="306" t="s">
        <v>15</v>
      </c>
      <c r="E122" s="306" t="s">
        <v>14</v>
      </c>
      <c r="F122" s="306" t="s">
        <v>15</v>
      </c>
      <c r="G122" s="306" t="s">
        <v>14</v>
      </c>
      <c r="H122" s="306" t="s">
        <v>15</v>
      </c>
      <c r="I122" s="306" t="s">
        <v>14</v>
      </c>
      <c r="J122" s="338" t="s">
        <v>15</v>
      </c>
      <c r="K122" s="434" t="s">
        <v>183</v>
      </c>
      <c r="L122" s="435" t="s">
        <v>158</v>
      </c>
      <c r="M122" s="257" t="s">
        <v>14</v>
      </c>
      <c r="N122" s="306" t="s">
        <v>15</v>
      </c>
      <c r="O122" s="306" t="s">
        <v>14</v>
      </c>
      <c r="P122" s="306" t="s">
        <v>15</v>
      </c>
      <c r="Q122" s="306" t="s">
        <v>14</v>
      </c>
      <c r="R122" s="306" t="s">
        <v>15</v>
      </c>
      <c r="S122" s="306" t="s">
        <v>14</v>
      </c>
      <c r="T122" s="306" t="s">
        <v>15</v>
      </c>
      <c r="U122" s="306" t="s">
        <v>14</v>
      </c>
      <c r="V122" s="307" t="s">
        <v>15</v>
      </c>
      <c r="X122" s="760"/>
      <c r="Y122" s="306" t="s">
        <v>14</v>
      </c>
      <c r="Z122" s="306"/>
      <c r="AA122" s="306" t="s">
        <v>15</v>
      </c>
      <c r="AB122" s="306" t="s">
        <v>14</v>
      </c>
      <c r="AC122" s="306" t="s">
        <v>15</v>
      </c>
      <c r="AD122" s="306" t="s">
        <v>14</v>
      </c>
      <c r="AE122" s="306" t="s">
        <v>15</v>
      </c>
      <c r="AF122" s="306" t="s">
        <v>14</v>
      </c>
      <c r="AG122" s="338" t="s">
        <v>15</v>
      </c>
      <c r="AH122" s="436" t="s">
        <v>183</v>
      </c>
      <c r="AI122" s="437" t="s">
        <v>158</v>
      </c>
      <c r="AJ122" s="257" t="s">
        <v>14</v>
      </c>
      <c r="AK122" s="306" t="s">
        <v>15</v>
      </c>
      <c r="AL122" s="306" t="s">
        <v>14</v>
      </c>
      <c r="AM122" s="306" t="s">
        <v>15</v>
      </c>
      <c r="AN122" s="306" t="s">
        <v>14</v>
      </c>
      <c r="AO122" s="306" t="s">
        <v>15</v>
      </c>
      <c r="AP122" s="306" t="s">
        <v>14</v>
      </c>
      <c r="AQ122" s="306" t="s">
        <v>15</v>
      </c>
      <c r="AR122" s="306" t="s">
        <v>14</v>
      </c>
      <c r="AS122" s="307" t="s">
        <v>15</v>
      </c>
      <c r="AU122" s="656"/>
      <c r="AV122" s="40" t="s">
        <v>156</v>
      </c>
      <c r="AW122" s="40" t="s">
        <v>161</v>
      </c>
      <c r="AX122" s="40" t="s">
        <v>162</v>
      </c>
      <c r="AY122" s="40" t="s">
        <v>163</v>
      </c>
      <c r="AZ122" s="40" t="s">
        <v>164</v>
      </c>
      <c r="BA122" s="40" t="s">
        <v>165</v>
      </c>
      <c r="BB122" s="40" t="s">
        <v>166</v>
      </c>
      <c r="BC122" s="40" t="s">
        <v>167</v>
      </c>
      <c r="BD122" s="40" t="s">
        <v>168</v>
      </c>
      <c r="BE122" s="40" t="s">
        <v>9</v>
      </c>
      <c r="BF122" s="43" t="s">
        <v>335</v>
      </c>
      <c r="BG122" s="43" t="s">
        <v>336</v>
      </c>
      <c r="BH122" s="40" t="s">
        <v>9</v>
      </c>
      <c r="BI122" s="682"/>
      <c r="BK122" s="815"/>
      <c r="BL122" s="544" t="s">
        <v>197</v>
      </c>
      <c r="BM122" s="545" t="s">
        <v>198</v>
      </c>
    </row>
    <row r="123" spans="1:65" s="36" customFormat="1" ht="16.5" customHeight="1">
      <c r="A123" s="249" t="s">
        <v>34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154"/>
      <c r="X123" s="249" t="s">
        <v>34</v>
      </c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154"/>
      <c r="AU123" s="249" t="s">
        <v>34</v>
      </c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154"/>
      <c r="BK123" s="249" t="s">
        <v>34</v>
      </c>
      <c r="BL123" s="47"/>
      <c r="BM123" s="154"/>
    </row>
    <row r="124" spans="1:65" s="36" customFormat="1" ht="16.5" customHeight="1">
      <c r="A124" s="246" t="s">
        <v>127</v>
      </c>
      <c r="B124" s="47">
        <v>121</v>
      </c>
      <c r="C124" s="47"/>
      <c r="D124" s="47">
        <v>49</v>
      </c>
      <c r="E124" s="47">
        <v>7</v>
      </c>
      <c r="F124" s="47">
        <v>3</v>
      </c>
      <c r="G124" s="47">
        <v>0</v>
      </c>
      <c r="H124" s="47">
        <v>0</v>
      </c>
      <c r="I124" s="47">
        <v>55</v>
      </c>
      <c r="J124" s="47">
        <v>23</v>
      </c>
      <c r="K124" s="47">
        <v>45</v>
      </c>
      <c r="L124" s="47">
        <v>20</v>
      </c>
      <c r="M124" s="47">
        <v>85</v>
      </c>
      <c r="N124" s="47">
        <v>36</v>
      </c>
      <c r="O124" s="47">
        <v>0</v>
      </c>
      <c r="P124" s="47">
        <v>0</v>
      </c>
      <c r="Q124" s="47">
        <v>14</v>
      </c>
      <c r="R124" s="47">
        <v>1</v>
      </c>
      <c r="S124" s="47"/>
      <c r="T124" s="47"/>
      <c r="U124" s="47">
        <f t="shared" ref="U124:U149" si="41">+B124+E124+G124+I124+K124+M124+O124+Q124+S124</f>
        <v>327</v>
      </c>
      <c r="V124" s="154">
        <f t="shared" ref="V124:V149" si="42">+D124+F124+H124+J124+L124+N124+P124+R124+T124</f>
        <v>132</v>
      </c>
      <c r="X124" s="246" t="s">
        <v>127</v>
      </c>
      <c r="Y124" s="47">
        <v>5</v>
      </c>
      <c r="Z124" s="47"/>
      <c r="AA124" s="47">
        <v>3</v>
      </c>
      <c r="AB124" s="47">
        <v>0</v>
      </c>
      <c r="AC124" s="47">
        <v>0</v>
      </c>
      <c r="AD124" s="47">
        <v>0</v>
      </c>
      <c r="AE124" s="47">
        <v>0</v>
      </c>
      <c r="AF124" s="47">
        <v>1</v>
      </c>
      <c r="AG124" s="47">
        <v>1</v>
      </c>
      <c r="AH124" s="47">
        <v>0</v>
      </c>
      <c r="AI124" s="47">
        <v>0</v>
      </c>
      <c r="AJ124" s="47">
        <v>19</v>
      </c>
      <c r="AK124" s="47">
        <v>6</v>
      </c>
      <c r="AL124" s="47">
        <v>0</v>
      </c>
      <c r="AM124" s="47">
        <v>0</v>
      </c>
      <c r="AN124" s="47">
        <v>1</v>
      </c>
      <c r="AO124" s="47">
        <v>0</v>
      </c>
      <c r="AP124" s="47"/>
      <c r="AQ124" s="47"/>
      <c r="AR124" s="47">
        <f t="shared" ref="AR124:AR149" si="43">+Y124+AB124+AD124+AF124+AH124+AJ124+AL124+AN124+AP124</f>
        <v>26</v>
      </c>
      <c r="AS124" s="154">
        <f t="shared" ref="AS124:AS149" si="44">+AA124+AC124+AE124+AG124+AI124+AK124+AM124+AO124+AQ124</f>
        <v>10</v>
      </c>
      <c r="AU124" s="246" t="s">
        <v>127</v>
      </c>
      <c r="AV124" s="47">
        <v>4</v>
      </c>
      <c r="AW124" s="47">
        <v>1</v>
      </c>
      <c r="AX124" s="47"/>
      <c r="AY124" s="47">
        <v>2</v>
      </c>
      <c r="AZ124" s="47">
        <v>1</v>
      </c>
      <c r="BA124" s="47">
        <v>3</v>
      </c>
      <c r="BB124" s="47"/>
      <c r="BC124" s="47">
        <v>1</v>
      </c>
      <c r="BD124" s="47"/>
      <c r="BE124" s="45">
        <f t="shared" ref="BE124:BE149" si="45">SUM(AV124:BD124)</f>
        <v>12</v>
      </c>
      <c r="BF124" s="47">
        <v>13</v>
      </c>
      <c r="BG124" s="47">
        <v>2</v>
      </c>
      <c r="BH124" s="45">
        <f t="shared" ref="BH124:BH149" si="46">+BF124+BG124</f>
        <v>15</v>
      </c>
      <c r="BI124" s="154">
        <v>3</v>
      </c>
      <c r="BK124" s="246" t="s">
        <v>127</v>
      </c>
      <c r="BL124" s="47">
        <v>21</v>
      </c>
      <c r="BM124" s="154">
        <v>0</v>
      </c>
    </row>
    <row r="125" spans="1:65" s="36" customFormat="1" ht="16.5" customHeight="1">
      <c r="A125" s="246" t="s">
        <v>131</v>
      </c>
      <c r="B125" s="47">
        <v>262</v>
      </c>
      <c r="C125" s="47"/>
      <c r="D125" s="47">
        <v>148</v>
      </c>
      <c r="E125" s="47">
        <v>213</v>
      </c>
      <c r="F125" s="47">
        <v>104</v>
      </c>
      <c r="G125" s="47">
        <v>64</v>
      </c>
      <c r="H125" s="47">
        <v>33</v>
      </c>
      <c r="I125" s="47">
        <v>0</v>
      </c>
      <c r="J125" s="47">
        <v>0</v>
      </c>
      <c r="K125" s="47">
        <v>54</v>
      </c>
      <c r="L125" s="47">
        <v>14</v>
      </c>
      <c r="M125" s="47">
        <v>249</v>
      </c>
      <c r="N125" s="47">
        <v>129</v>
      </c>
      <c r="O125" s="47">
        <v>0</v>
      </c>
      <c r="P125" s="47">
        <v>0</v>
      </c>
      <c r="Q125" s="47">
        <v>115</v>
      </c>
      <c r="R125" s="47">
        <v>40</v>
      </c>
      <c r="S125" s="47">
        <v>6</v>
      </c>
      <c r="T125" s="47">
        <v>1</v>
      </c>
      <c r="U125" s="47">
        <f t="shared" si="41"/>
        <v>963</v>
      </c>
      <c r="V125" s="154">
        <f t="shared" si="42"/>
        <v>469</v>
      </c>
      <c r="X125" s="246" t="s">
        <v>131</v>
      </c>
      <c r="Y125" s="47">
        <v>8</v>
      </c>
      <c r="Z125" s="47"/>
      <c r="AA125" s="47">
        <v>5</v>
      </c>
      <c r="AB125" s="47">
        <v>1</v>
      </c>
      <c r="AC125" s="47">
        <v>0</v>
      </c>
      <c r="AD125" s="47">
        <v>0</v>
      </c>
      <c r="AE125" s="47">
        <v>0</v>
      </c>
      <c r="AF125" s="47">
        <v>0</v>
      </c>
      <c r="AG125" s="47">
        <v>0</v>
      </c>
      <c r="AH125" s="47">
        <v>0</v>
      </c>
      <c r="AI125" s="47">
        <v>0</v>
      </c>
      <c r="AJ125" s="47">
        <v>19</v>
      </c>
      <c r="AK125" s="47">
        <v>8</v>
      </c>
      <c r="AL125" s="47">
        <v>0</v>
      </c>
      <c r="AM125" s="47">
        <v>0</v>
      </c>
      <c r="AN125" s="47">
        <v>11</v>
      </c>
      <c r="AO125" s="47">
        <v>4</v>
      </c>
      <c r="AP125" s="47"/>
      <c r="AQ125" s="47"/>
      <c r="AR125" s="47">
        <f t="shared" si="43"/>
        <v>39</v>
      </c>
      <c r="AS125" s="154">
        <f t="shared" si="44"/>
        <v>17</v>
      </c>
      <c r="AU125" s="246" t="s">
        <v>131</v>
      </c>
      <c r="AV125" s="47">
        <v>6</v>
      </c>
      <c r="AW125" s="47">
        <v>5</v>
      </c>
      <c r="AX125" s="47">
        <v>1</v>
      </c>
      <c r="AY125" s="47"/>
      <c r="AZ125" s="47">
        <v>2</v>
      </c>
      <c r="BA125" s="47">
        <v>5</v>
      </c>
      <c r="BB125" s="47"/>
      <c r="BC125" s="47">
        <v>3</v>
      </c>
      <c r="BD125" s="47">
        <v>1</v>
      </c>
      <c r="BE125" s="45">
        <f t="shared" si="45"/>
        <v>23</v>
      </c>
      <c r="BF125" s="47">
        <v>21</v>
      </c>
      <c r="BG125" s="47">
        <v>7</v>
      </c>
      <c r="BH125" s="45">
        <f t="shared" si="46"/>
        <v>28</v>
      </c>
      <c r="BI125" s="154">
        <v>5</v>
      </c>
      <c r="BK125" s="246" t="s">
        <v>131</v>
      </c>
      <c r="BL125" s="47">
        <v>16</v>
      </c>
      <c r="BM125" s="154">
        <v>6</v>
      </c>
    </row>
    <row r="126" spans="1:65" s="36" customFormat="1" ht="16.5" customHeight="1">
      <c r="A126" s="247" t="s">
        <v>35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>
        <f t="shared" si="41"/>
        <v>0</v>
      </c>
      <c r="V126" s="154">
        <f t="shared" si="42"/>
        <v>0</v>
      </c>
      <c r="X126" s="247" t="s">
        <v>35</v>
      </c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>
        <f t="shared" si="43"/>
        <v>0</v>
      </c>
      <c r="AS126" s="154">
        <f t="shared" si="44"/>
        <v>0</v>
      </c>
      <c r="AU126" s="247" t="s">
        <v>35</v>
      </c>
      <c r="AV126" s="47"/>
      <c r="AW126" s="47"/>
      <c r="AX126" s="47"/>
      <c r="AY126" s="47"/>
      <c r="AZ126" s="47"/>
      <c r="BA126" s="47"/>
      <c r="BB126" s="47"/>
      <c r="BC126" s="47"/>
      <c r="BD126" s="47"/>
      <c r="BE126" s="45">
        <f t="shared" si="45"/>
        <v>0</v>
      </c>
      <c r="BF126" s="47"/>
      <c r="BG126" s="47"/>
      <c r="BH126" s="45">
        <f t="shared" si="46"/>
        <v>0</v>
      </c>
      <c r="BI126" s="154"/>
      <c r="BK126" s="247" t="s">
        <v>35</v>
      </c>
      <c r="BL126" s="47"/>
      <c r="BM126" s="154"/>
    </row>
    <row r="127" spans="1:65" s="36" customFormat="1" ht="16.5" customHeight="1">
      <c r="A127" s="246" t="s">
        <v>132</v>
      </c>
      <c r="B127" s="47">
        <v>458</v>
      </c>
      <c r="C127" s="47"/>
      <c r="D127" s="47">
        <v>223</v>
      </c>
      <c r="E127" s="47">
        <v>454</v>
      </c>
      <c r="F127" s="47">
        <v>216</v>
      </c>
      <c r="G127" s="47">
        <v>0</v>
      </c>
      <c r="H127" s="47">
        <v>0</v>
      </c>
      <c r="I127" s="47">
        <v>0</v>
      </c>
      <c r="J127" s="47">
        <v>0</v>
      </c>
      <c r="K127" s="47">
        <v>61</v>
      </c>
      <c r="L127" s="47">
        <v>15</v>
      </c>
      <c r="M127" s="47">
        <v>437</v>
      </c>
      <c r="N127" s="47">
        <v>193</v>
      </c>
      <c r="O127" s="47">
        <v>0</v>
      </c>
      <c r="P127" s="47">
        <v>0</v>
      </c>
      <c r="Q127" s="47">
        <v>28</v>
      </c>
      <c r="R127" s="47">
        <v>6</v>
      </c>
      <c r="S127" s="47"/>
      <c r="T127" s="47"/>
      <c r="U127" s="47">
        <f t="shared" si="41"/>
        <v>1438</v>
      </c>
      <c r="V127" s="154">
        <f t="shared" si="42"/>
        <v>653</v>
      </c>
      <c r="X127" s="246" t="s">
        <v>132</v>
      </c>
      <c r="Y127" s="47">
        <v>9</v>
      </c>
      <c r="Z127" s="47"/>
      <c r="AA127" s="47">
        <v>4</v>
      </c>
      <c r="AB127" s="47">
        <v>16</v>
      </c>
      <c r="AC127" s="47">
        <v>6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64</v>
      </c>
      <c r="AK127" s="47">
        <v>26</v>
      </c>
      <c r="AL127" s="47">
        <v>0</v>
      </c>
      <c r="AM127" s="47">
        <v>0</v>
      </c>
      <c r="AN127" s="47">
        <v>0</v>
      </c>
      <c r="AO127" s="47">
        <v>0</v>
      </c>
      <c r="AP127" s="47"/>
      <c r="AQ127" s="47"/>
      <c r="AR127" s="47">
        <f t="shared" si="43"/>
        <v>89</v>
      </c>
      <c r="AS127" s="154">
        <f t="shared" si="44"/>
        <v>36</v>
      </c>
      <c r="AU127" s="246" t="s">
        <v>132</v>
      </c>
      <c r="AV127" s="47">
        <v>9</v>
      </c>
      <c r="AW127" s="47">
        <v>7</v>
      </c>
      <c r="AX127" s="47"/>
      <c r="AY127" s="47"/>
      <c r="AZ127" s="47">
        <v>1</v>
      </c>
      <c r="BA127" s="47">
        <v>8</v>
      </c>
      <c r="BB127" s="47"/>
      <c r="BC127" s="47">
        <v>1</v>
      </c>
      <c r="BD127" s="47"/>
      <c r="BE127" s="45">
        <f t="shared" si="45"/>
        <v>26</v>
      </c>
      <c r="BF127" s="47">
        <v>17</v>
      </c>
      <c r="BG127" s="47">
        <v>10</v>
      </c>
      <c r="BH127" s="45">
        <f t="shared" si="46"/>
        <v>27</v>
      </c>
      <c r="BI127" s="154">
        <v>7</v>
      </c>
      <c r="BK127" s="246" t="s">
        <v>132</v>
      </c>
      <c r="BL127" s="47">
        <v>34</v>
      </c>
      <c r="BM127" s="154">
        <v>2</v>
      </c>
    </row>
    <row r="128" spans="1:65" s="36" customFormat="1" ht="16.5" customHeight="1">
      <c r="A128" s="246" t="s">
        <v>133</v>
      </c>
      <c r="B128" s="47">
        <v>284</v>
      </c>
      <c r="C128" s="47"/>
      <c r="D128" s="47">
        <v>122</v>
      </c>
      <c r="E128" s="47">
        <v>129</v>
      </c>
      <c r="F128" s="47">
        <v>67</v>
      </c>
      <c r="G128" s="47">
        <v>0</v>
      </c>
      <c r="H128" s="47">
        <v>0</v>
      </c>
      <c r="I128" s="47">
        <v>51</v>
      </c>
      <c r="J128" s="47">
        <v>15</v>
      </c>
      <c r="K128" s="47">
        <v>19</v>
      </c>
      <c r="L128" s="47">
        <v>10</v>
      </c>
      <c r="M128" s="47">
        <v>242</v>
      </c>
      <c r="N128" s="47">
        <v>125</v>
      </c>
      <c r="O128" s="47">
        <v>0</v>
      </c>
      <c r="P128" s="47">
        <v>0</v>
      </c>
      <c r="Q128" s="47">
        <v>52</v>
      </c>
      <c r="R128" s="47">
        <v>12</v>
      </c>
      <c r="S128" s="47"/>
      <c r="T128" s="47"/>
      <c r="U128" s="47">
        <f t="shared" si="41"/>
        <v>777</v>
      </c>
      <c r="V128" s="154">
        <f t="shared" si="42"/>
        <v>351</v>
      </c>
      <c r="X128" s="246" t="s">
        <v>133</v>
      </c>
      <c r="Y128" s="47">
        <v>0</v>
      </c>
      <c r="Z128" s="47"/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9</v>
      </c>
      <c r="AK128" s="47">
        <v>4</v>
      </c>
      <c r="AL128" s="47">
        <v>0</v>
      </c>
      <c r="AM128" s="47">
        <v>0</v>
      </c>
      <c r="AN128" s="47">
        <v>0</v>
      </c>
      <c r="AO128" s="47">
        <v>0</v>
      </c>
      <c r="AP128" s="47"/>
      <c r="AQ128" s="47"/>
      <c r="AR128" s="47">
        <f t="shared" si="43"/>
        <v>9</v>
      </c>
      <c r="AS128" s="154">
        <f t="shared" si="44"/>
        <v>4</v>
      </c>
      <c r="AU128" s="246" t="s">
        <v>133</v>
      </c>
      <c r="AV128" s="47">
        <v>7</v>
      </c>
      <c r="AW128" s="47">
        <v>3</v>
      </c>
      <c r="AX128" s="47"/>
      <c r="AY128" s="47">
        <v>3</v>
      </c>
      <c r="AZ128" s="47">
        <v>1</v>
      </c>
      <c r="BA128" s="47">
        <v>5</v>
      </c>
      <c r="BB128" s="47"/>
      <c r="BC128" s="47">
        <v>3</v>
      </c>
      <c r="BD128" s="47"/>
      <c r="BE128" s="45">
        <f t="shared" si="45"/>
        <v>22</v>
      </c>
      <c r="BF128" s="47">
        <v>15</v>
      </c>
      <c r="BG128" s="47">
        <v>2</v>
      </c>
      <c r="BH128" s="45">
        <f t="shared" si="46"/>
        <v>17</v>
      </c>
      <c r="BI128" s="154">
        <v>5</v>
      </c>
      <c r="BK128" s="246" t="s">
        <v>133</v>
      </c>
      <c r="BL128" s="47">
        <v>30</v>
      </c>
      <c r="BM128" s="154">
        <v>5</v>
      </c>
    </row>
    <row r="129" spans="1:65" s="36" customFormat="1" ht="16.5" customHeight="1">
      <c r="A129" s="246" t="s">
        <v>134</v>
      </c>
      <c r="B129" s="47">
        <v>805</v>
      </c>
      <c r="C129" s="47"/>
      <c r="D129" s="47">
        <v>383</v>
      </c>
      <c r="E129" s="47">
        <v>500</v>
      </c>
      <c r="F129" s="47">
        <v>264</v>
      </c>
      <c r="G129" s="47">
        <v>0</v>
      </c>
      <c r="H129" s="47">
        <v>0</v>
      </c>
      <c r="I129" s="47">
        <v>116</v>
      </c>
      <c r="J129" s="47">
        <v>35</v>
      </c>
      <c r="K129" s="47">
        <v>123</v>
      </c>
      <c r="L129" s="47">
        <v>45</v>
      </c>
      <c r="M129" s="47">
        <v>654</v>
      </c>
      <c r="N129" s="47">
        <v>263</v>
      </c>
      <c r="O129" s="47">
        <v>13</v>
      </c>
      <c r="P129" s="47">
        <v>4</v>
      </c>
      <c r="Q129" s="47">
        <v>96</v>
      </c>
      <c r="R129" s="47">
        <v>38</v>
      </c>
      <c r="S129" s="47"/>
      <c r="T129" s="47"/>
      <c r="U129" s="47">
        <f t="shared" si="41"/>
        <v>2307</v>
      </c>
      <c r="V129" s="154">
        <f t="shared" si="42"/>
        <v>1032</v>
      </c>
      <c r="X129" s="246" t="s">
        <v>134</v>
      </c>
      <c r="Y129" s="47">
        <v>9</v>
      </c>
      <c r="Z129" s="47"/>
      <c r="AA129" s="47">
        <v>4</v>
      </c>
      <c r="AB129" s="47">
        <v>5</v>
      </c>
      <c r="AC129" s="47">
        <v>3</v>
      </c>
      <c r="AD129" s="47">
        <v>0</v>
      </c>
      <c r="AE129" s="47">
        <v>0</v>
      </c>
      <c r="AF129" s="47">
        <v>24</v>
      </c>
      <c r="AG129" s="47">
        <v>13</v>
      </c>
      <c r="AH129" s="47">
        <v>0</v>
      </c>
      <c r="AI129" s="47">
        <v>0</v>
      </c>
      <c r="AJ129" s="47">
        <v>51</v>
      </c>
      <c r="AK129" s="47">
        <v>24</v>
      </c>
      <c r="AL129" s="47">
        <v>0</v>
      </c>
      <c r="AM129" s="47">
        <v>0</v>
      </c>
      <c r="AN129" s="47">
        <v>11</v>
      </c>
      <c r="AO129" s="47">
        <v>5</v>
      </c>
      <c r="AP129" s="47"/>
      <c r="AQ129" s="47"/>
      <c r="AR129" s="47">
        <f t="shared" si="43"/>
        <v>100</v>
      </c>
      <c r="AS129" s="154">
        <f t="shared" si="44"/>
        <v>49</v>
      </c>
      <c r="AU129" s="246" t="s">
        <v>134</v>
      </c>
      <c r="AV129" s="47">
        <v>22</v>
      </c>
      <c r="AW129" s="47">
        <v>11</v>
      </c>
      <c r="AX129" s="47">
        <v>1</v>
      </c>
      <c r="AY129" s="47">
        <v>4</v>
      </c>
      <c r="AZ129" s="47">
        <v>5</v>
      </c>
      <c r="BA129" s="47">
        <v>15</v>
      </c>
      <c r="BB129" s="47">
        <v>3</v>
      </c>
      <c r="BC129" s="47">
        <v>5</v>
      </c>
      <c r="BD129" s="47"/>
      <c r="BE129" s="45">
        <f t="shared" si="45"/>
        <v>66</v>
      </c>
      <c r="BF129" s="47">
        <v>49</v>
      </c>
      <c r="BG129" s="47">
        <v>10</v>
      </c>
      <c r="BH129" s="45">
        <f t="shared" si="46"/>
        <v>59</v>
      </c>
      <c r="BI129" s="154">
        <v>9</v>
      </c>
      <c r="BK129" s="246" t="s">
        <v>134</v>
      </c>
      <c r="BL129" s="47">
        <v>56</v>
      </c>
      <c r="BM129" s="154">
        <v>9</v>
      </c>
    </row>
    <row r="130" spans="1:65" s="36" customFormat="1" ht="16.5" customHeight="1">
      <c r="A130" s="246" t="s">
        <v>135</v>
      </c>
      <c r="B130" s="47">
        <v>115</v>
      </c>
      <c r="C130" s="47"/>
      <c r="D130" s="47">
        <v>41</v>
      </c>
      <c r="E130" s="47">
        <v>67</v>
      </c>
      <c r="F130" s="47">
        <v>26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80</v>
      </c>
      <c r="N130" s="47">
        <v>32</v>
      </c>
      <c r="O130" s="47">
        <v>0</v>
      </c>
      <c r="P130" s="47">
        <v>0</v>
      </c>
      <c r="Q130" s="47">
        <v>0</v>
      </c>
      <c r="R130" s="47">
        <v>0</v>
      </c>
      <c r="S130" s="47"/>
      <c r="T130" s="47"/>
      <c r="U130" s="47">
        <f t="shared" si="41"/>
        <v>262</v>
      </c>
      <c r="V130" s="154">
        <f t="shared" si="42"/>
        <v>99</v>
      </c>
      <c r="X130" s="246" t="s">
        <v>135</v>
      </c>
      <c r="Y130" s="47">
        <v>0</v>
      </c>
      <c r="Z130" s="47"/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7">
        <v>0</v>
      </c>
      <c r="AK130" s="47">
        <v>0</v>
      </c>
      <c r="AL130" s="47">
        <v>0</v>
      </c>
      <c r="AM130" s="47">
        <v>0</v>
      </c>
      <c r="AN130" s="47">
        <v>0</v>
      </c>
      <c r="AO130" s="47">
        <v>0</v>
      </c>
      <c r="AP130" s="47"/>
      <c r="AQ130" s="47"/>
      <c r="AR130" s="47">
        <f t="shared" si="43"/>
        <v>0</v>
      </c>
      <c r="AS130" s="154">
        <f t="shared" si="44"/>
        <v>0</v>
      </c>
      <c r="AU130" s="246" t="s">
        <v>135</v>
      </c>
      <c r="AV130" s="47">
        <v>4</v>
      </c>
      <c r="AW130" s="47">
        <v>3</v>
      </c>
      <c r="AX130" s="47"/>
      <c r="AY130" s="47">
        <v>1</v>
      </c>
      <c r="AZ130" s="47"/>
      <c r="BA130" s="47">
        <v>3</v>
      </c>
      <c r="BB130" s="47"/>
      <c r="BC130" s="47">
        <v>1</v>
      </c>
      <c r="BD130" s="47"/>
      <c r="BE130" s="45">
        <f t="shared" si="45"/>
        <v>12</v>
      </c>
      <c r="BF130" s="47">
        <v>6</v>
      </c>
      <c r="BG130" s="47">
        <v>13</v>
      </c>
      <c r="BH130" s="45">
        <f t="shared" si="46"/>
        <v>19</v>
      </c>
      <c r="BI130" s="154">
        <v>4</v>
      </c>
      <c r="BK130" s="246" t="s">
        <v>135</v>
      </c>
      <c r="BL130" s="47">
        <v>9</v>
      </c>
      <c r="BM130" s="154">
        <v>0</v>
      </c>
    </row>
    <row r="131" spans="1:65" s="36" customFormat="1" ht="16.5" customHeight="1">
      <c r="A131" s="247" t="s">
        <v>36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>
        <f t="shared" si="41"/>
        <v>0</v>
      </c>
      <c r="V131" s="154">
        <f t="shared" si="42"/>
        <v>0</v>
      </c>
      <c r="X131" s="247" t="s">
        <v>36</v>
      </c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>
        <f t="shared" si="43"/>
        <v>0</v>
      </c>
      <c r="AS131" s="154">
        <f t="shared" si="44"/>
        <v>0</v>
      </c>
      <c r="AU131" s="247" t="s">
        <v>36</v>
      </c>
      <c r="AV131" s="47"/>
      <c r="AW131" s="47"/>
      <c r="AX131" s="47"/>
      <c r="AY131" s="47"/>
      <c r="AZ131" s="47"/>
      <c r="BA131" s="47"/>
      <c r="BB131" s="47"/>
      <c r="BC131" s="47"/>
      <c r="BD131" s="47"/>
      <c r="BE131" s="45">
        <f t="shared" si="45"/>
        <v>0</v>
      </c>
      <c r="BF131" s="47"/>
      <c r="BG131" s="47"/>
      <c r="BH131" s="45">
        <f t="shared" si="46"/>
        <v>0</v>
      </c>
      <c r="BI131" s="154"/>
      <c r="BK131" s="247" t="s">
        <v>36</v>
      </c>
      <c r="BL131" s="47"/>
      <c r="BM131" s="154"/>
    </row>
    <row r="132" spans="1:65" s="36" customFormat="1" ht="16.5" customHeight="1">
      <c r="A132" s="246" t="s">
        <v>137</v>
      </c>
      <c r="B132" s="47">
        <v>325</v>
      </c>
      <c r="C132" s="47"/>
      <c r="D132" s="47">
        <v>170</v>
      </c>
      <c r="E132" s="47">
        <v>309</v>
      </c>
      <c r="F132" s="47">
        <v>160</v>
      </c>
      <c r="G132" s="47">
        <v>0</v>
      </c>
      <c r="H132" s="47">
        <v>0</v>
      </c>
      <c r="I132" s="47">
        <v>0</v>
      </c>
      <c r="J132" s="47">
        <v>0</v>
      </c>
      <c r="K132" s="47">
        <v>157</v>
      </c>
      <c r="L132" s="47">
        <v>38</v>
      </c>
      <c r="M132" s="47">
        <v>203</v>
      </c>
      <c r="N132" s="47">
        <v>88</v>
      </c>
      <c r="O132" s="47">
        <v>0</v>
      </c>
      <c r="P132" s="47">
        <v>0</v>
      </c>
      <c r="Q132" s="47">
        <v>0</v>
      </c>
      <c r="R132" s="47">
        <v>0</v>
      </c>
      <c r="S132" s="47">
        <v>40</v>
      </c>
      <c r="T132" s="47">
        <v>9</v>
      </c>
      <c r="U132" s="47">
        <f t="shared" si="41"/>
        <v>1034</v>
      </c>
      <c r="V132" s="154">
        <f t="shared" si="42"/>
        <v>465</v>
      </c>
      <c r="X132" s="246" t="s">
        <v>137</v>
      </c>
      <c r="Y132" s="47">
        <v>24</v>
      </c>
      <c r="Z132" s="47"/>
      <c r="AA132" s="47">
        <v>11</v>
      </c>
      <c r="AB132" s="47">
        <v>15</v>
      </c>
      <c r="AC132" s="47">
        <v>5</v>
      </c>
      <c r="AD132" s="47">
        <v>0</v>
      </c>
      <c r="AE132" s="47">
        <v>0</v>
      </c>
      <c r="AF132" s="47">
        <v>0</v>
      </c>
      <c r="AG132" s="47">
        <v>0</v>
      </c>
      <c r="AH132" s="47">
        <v>5</v>
      </c>
      <c r="AI132" s="47">
        <v>1</v>
      </c>
      <c r="AJ132" s="47">
        <v>64</v>
      </c>
      <c r="AK132" s="47">
        <v>32</v>
      </c>
      <c r="AL132" s="47">
        <v>0</v>
      </c>
      <c r="AM132" s="47">
        <v>0</v>
      </c>
      <c r="AN132" s="47">
        <v>0</v>
      </c>
      <c r="AO132" s="47">
        <v>0</v>
      </c>
      <c r="AP132" s="47">
        <v>5</v>
      </c>
      <c r="AQ132" s="47">
        <v>1</v>
      </c>
      <c r="AR132" s="47">
        <f t="shared" si="43"/>
        <v>113</v>
      </c>
      <c r="AS132" s="154">
        <f t="shared" si="44"/>
        <v>50</v>
      </c>
      <c r="AU132" s="246" t="s">
        <v>137</v>
      </c>
      <c r="AV132" s="47">
        <v>8</v>
      </c>
      <c r="AW132" s="47">
        <v>6</v>
      </c>
      <c r="AX132" s="47"/>
      <c r="AY132" s="47"/>
      <c r="AZ132" s="47">
        <v>4</v>
      </c>
      <c r="BA132" s="47">
        <v>6</v>
      </c>
      <c r="BB132" s="47"/>
      <c r="BC132" s="47"/>
      <c r="BD132" s="47">
        <v>2</v>
      </c>
      <c r="BE132" s="45">
        <f t="shared" si="45"/>
        <v>26</v>
      </c>
      <c r="BF132" s="47">
        <v>21</v>
      </c>
      <c r="BG132" s="47">
        <v>5</v>
      </c>
      <c r="BH132" s="45">
        <f t="shared" si="46"/>
        <v>26</v>
      </c>
      <c r="BI132" s="154">
        <v>7</v>
      </c>
      <c r="BK132" s="246" t="s">
        <v>137</v>
      </c>
      <c r="BL132" s="47">
        <v>35</v>
      </c>
      <c r="BM132" s="154">
        <v>3</v>
      </c>
    </row>
    <row r="133" spans="1:65" s="36" customFormat="1" ht="16.5" customHeight="1">
      <c r="A133" s="246" t="s">
        <v>138</v>
      </c>
      <c r="B133" s="47">
        <v>247</v>
      </c>
      <c r="C133" s="47"/>
      <c r="D133" s="47">
        <v>129</v>
      </c>
      <c r="E133" s="47">
        <v>131</v>
      </c>
      <c r="F133" s="47">
        <v>78</v>
      </c>
      <c r="G133" s="47">
        <v>0</v>
      </c>
      <c r="H133" s="47">
        <v>0</v>
      </c>
      <c r="I133" s="47">
        <v>0</v>
      </c>
      <c r="J133" s="47">
        <v>0</v>
      </c>
      <c r="K133" s="47">
        <v>86</v>
      </c>
      <c r="L133" s="47">
        <v>23</v>
      </c>
      <c r="M133" s="47">
        <v>173</v>
      </c>
      <c r="N133" s="47">
        <v>76</v>
      </c>
      <c r="O133" s="47">
        <v>0</v>
      </c>
      <c r="P133" s="47">
        <v>0</v>
      </c>
      <c r="Q133" s="47">
        <v>7</v>
      </c>
      <c r="R133" s="47">
        <v>0</v>
      </c>
      <c r="S133" s="47">
        <v>16</v>
      </c>
      <c r="T133" s="47">
        <v>5</v>
      </c>
      <c r="U133" s="47">
        <f t="shared" si="41"/>
        <v>660</v>
      </c>
      <c r="V133" s="154">
        <f t="shared" si="42"/>
        <v>311</v>
      </c>
      <c r="X133" s="246" t="s">
        <v>138</v>
      </c>
      <c r="Y133" s="47">
        <v>16</v>
      </c>
      <c r="Z133" s="47"/>
      <c r="AA133" s="47">
        <v>7</v>
      </c>
      <c r="AB133" s="47">
        <v>11</v>
      </c>
      <c r="AC133" s="47">
        <v>5</v>
      </c>
      <c r="AD133" s="47">
        <v>0</v>
      </c>
      <c r="AE133" s="47">
        <v>0</v>
      </c>
      <c r="AF133" s="47">
        <v>0</v>
      </c>
      <c r="AG133" s="47">
        <v>0</v>
      </c>
      <c r="AH133" s="47">
        <v>4</v>
      </c>
      <c r="AI133" s="47">
        <v>2</v>
      </c>
      <c r="AJ133" s="47">
        <v>10</v>
      </c>
      <c r="AK133" s="47">
        <v>2</v>
      </c>
      <c r="AL133" s="47">
        <v>0</v>
      </c>
      <c r="AM133" s="47">
        <v>0</v>
      </c>
      <c r="AN133" s="47">
        <v>2</v>
      </c>
      <c r="AO133" s="47">
        <v>0</v>
      </c>
      <c r="AP133" s="47"/>
      <c r="AQ133" s="47"/>
      <c r="AR133" s="47">
        <f t="shared" si="43"/>
        <v>43</v>
      </c>
      <c r="AS133" s="154">
        <f t="shared" si="44"/>
        <v>16</v>
      </c>
      <c r="AU133" s="246" t="s">
        <v>138</v>
      </c>
      <c r="AV133" s="47">
        <v>6</v>
      </c>
      <c r="AW133" s="47">
        <v>4</v>
      </c>
      <c r="AX133" s="47"/>
      <c r="AY133" s="47"/>
      <c r="AZ133" s="47">
        <v>3</v>
      </c>
      <c r="BA133" s="47">
        <v>4</v>
      </c>
      <c r="BB133" s="47"/>
      <c r="BC133" s="47">
        <v>1</v>
      </c>
      <c r="BD133" s="47">
        <v>1</v>
      </c>
      <c r="BE133" s="45">
        <f t="shared" si="45"/>
        <v>19</v>
      </c>
      <c r="BF133" s="47">
        <v>6</v>
      </c>
      <c r="BG133" s="47">
        <v>10</v>
      </c>
      <c r="BH133" s="45">
        <f t="shared" si="46"/>
        <v>16</v>
      </c>
      <c r="BI133" s="154">
        <v>4</v>
      </c>
      <c r="BK133" s="246" t="s">
        <v>138</v>
      </c>
      <c r="BL133" s="47">
        <v>20</v>
      </c>
      <c r="BM133" s="154">
        <v>5</v>
      </c>
    </row>
    <row r="134" spans="1:65" s="36" customFormat="1" ht="16.5" customHeight="1">
      <c r="A134" s="246" t="s">
        <v>139</v>
      </c>
      <c r="B134" s="47">
        <v>151</v>
      </c>
      <c r="C134" s="47"/>
      <c r="D134" s="47">
        <v>76</v>
      </c>
      <c r="E134" s="47">
        <v>155</v>
      </c>
      <c r="F134" s="47">
        <v>77</v>
      </c>
      <c r="G134" s="47">
        <v>0</v>
      </c>
      <c r="H134" s="47">
        <v>0</v>
      </c>
      <c r="I134" s="47">
        <v>79</v>
      </c>
      <c r="J134" s="47">
        <v>29</v>
      </c>
      <c r="K134" s="47">
        <v>0</v>
      </c>
      <c r="L134" s="47">
        <v>0</v>
      </c>
      <c r="M134" s="47">
        <v>165</v>
      </c>
      <c r="N134" s="47">
        <v>78</v>
      </c>
      <c r="O134" s="47">
        <v>0</v>
      </c>
      <c r="P134" s="47">
        <v>0</v>
      </c>
      <c r="Q134" s="47">
        <v>36</v>
      </c>
      <c r="R134" s="47">
        <v>14</v>
      </c>
      <c r="S134" s="47"/>
      <c r="T134" s="47"/>
      <c r="U134" s="47">
        <f t="shared" si="41"/>
        <v>586</v>
      </c>
      <c r="V134" s="154">
        <f t="shared" si="42"/>
        <v>274</v>
      </c>
      <c r="X134" s="246" t="s">
        <v>139</v>
      </c>
      <c r="Y134" s="47">
        <v>1</v>
      </c>
      <c r="Z134" s="47"/>
      <c r="AA134" s="47">
        <v>0</v>
      </c>
      <c r="AB134" s="47">
        <v>1</v>
      </c>
      <c r="AC134" s="47">
        <v>1</v>
      </c>
      <c r="AD134" s="47">
        <v>0</v>
      </c>
      <c r="AE134" s="47">
        <v>0</v>
      </c>
      <c r="AF134" s="47">
        <v>0</v>
      </c>
      <c r="AG134" s="47">
        <v>0</v>
      </c>
      <c r="AH134" s="47">
        <v>0</v>
      </c>
      <c r="AI134" s="47">
        <v>0</v>
      </c>
      <c r="AJ134" s="47">
        <v>43</v>
      </c>
      <c r="AK134" s="47">
        <v>19</v>
      </c>
      <c r="AL134" s="47">
        <v>0</v>
      </c>
      <c r="AM134" s="47">
        <v>0</v>
      </c>
      <c r="AN134" s="47">
        <v>9</v>
      </c>
      <c r="AO134" s="47">
        <v>2</v>
      </c>
      <c r="AP134" s="47"/>
      <c r="AQ134" s="47"/>
      <c r="AR134" s="47">
        <f t="shared" si="43"/>
        <v>54</v>
      </c>
      <c r="AS134" s="154">
        <f t="shared" si="44"/>
        <v>22</v>
      </c>
      <c r="AU134" s="246" t="s">
        <v>139</v>
      </c>
      <c r="AV134" s="47">
        <v>3</v>
      </c>
      <c r="AW134" s="47">
        <v>3</v>
      </c>
      <c r="AX134" s="47"/>
      <c r="AY134" s="47">
        <v>1</v>
      </c>
      <c r="AZ134" s="47"/>
      <c r="BA134" s="47">
        <v>2</v>
      </c>
      <c r="BB134" s="47"/>
      <c r="BC134" s="47">
        <v>1</v>
      </c>
      <c r="BD134" s="47"/>
      <c r="BE134" s="45">
        <f t="shared" si="45"/>
        <v>10</v>
      </c>
      <c r="BF134" s="47">
        <v>10</v>
      </c>
      <c r="BG134" s="47">
        <v>0</v>
      </c>
      <c r="BH134" s="45">
        <f t="shared" si="46"/>
        <v>10</v>
      </c>
      <c r="BI134" s="154">
        <v>1</v>
      </c>
      <c r="BK134" s="246" t="s">
        <v>139</v>
      </c>
      <c r="BL134" s="47">
        <v>14</v>
      </c>
      <c r="BM134" s="154">
        <v>4</v>
      </c>
    </row>
    <row r="135" spans="1:65" s="36" customFormat="1" ht="16.5" customHeight="1">
      <c r="A135" s="246" t="s">
        <v>140</v>
      </c>
      <c r="B135" s="47">
        <v>132</v>
      </c>
      <c r="C135" s="47"/>
      <c r="D135" s="47">
        <v>61</v>
      </c>
      <c r="E135" s="47">
        <v>42</v>
      </c>
      <c r="F135" s="47">
        <v>21</v>
      </c>
      <c r="G135" s="47">
        <v>0</v>
      </c>
      <c r="H135" s="47">
        <v>0</v>
      </c>
      <c r="I135" s="47">
        <v>0</v>
      </c>
      <c r="J135" s="47">
        <v>0</v>
      </c>
      <c r="K135" s="47">
        <v>44</v>
      </c>
      <c r="L135" s="47">
        <v>12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/>
      <c r="T135" s="47"/>
      <c r="U135" s="47">
        <f t="shared" si="41"/>
        <v>218</v>
      </c>
      <c r="V135" s="154">
        <f t="shared" si="42"/>
        <v>94</v>
      </c>
      <c r="X135" s="246" t="s">
        <v>140</v>
      </c>
      <c r="Y135" s="47">
        <v>1</v>
      </c>
      <c r="Z135" s="47"/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7">
        <v>0</v>
      </c>
      <c r="AP135" s="47"/>
      <c r="AQ135" s="47"/>
      <c r="AR135" s="47">
        <f t="shared" si="43"/>
        <v>1</v>
      </c>
      <c r="AS135" s="154">
        <f t="shared" si="44"/>
        <v>0</v>
      </c>
      <c r="AU135" s="246" t="s">
        <v>140</v>
      </c>
      <c r="AV135" s="47">
        <v>3</v>
      </c>
      <c r="AW135" s="47">
        <v>1</v>
      </c>
      <c r="AX135" s="47"/>
      <c r="AY135" s="47"/>
      <c r="AZ135" s="47">
        <v>1</v>
      </c>
      <c r="BA135" s="47"/>
      <c r="BB135" s="47"/>
      <c r="BC135" s="47"/>
      <c r="BD135" s="47"/>
      <c r="BE135" s="45">
        <f t="shared" si="45"/>
        <v>5</v>
      </c>
      <c r="BF135" s="47">
        <v>1</v>
      </c>
      <c r="BG135" s="47">
        <v>4</v>
      </c>
      <c r="BH135" s="45">
        <f t="shared" si="46"/>
        <v>5</v>
      </c>
      <c r="BI135" s="154">
        <v>2</v>
      </c>
      <c r="BK135" s="246" t="s">
        <v>140</v>
      </c>
      <c r="BL135" s="47">
        <v>9</v>
      </c>
      <c r="BM135" s="154">
        <v>0</v>
      </c>
    </row>
    <row r="136" spans="1:65" s="36" customFormat="1" ht="16.5" customHeight="1">
      <c r="A136" s="246" t="s">
        <v>141</v>
      </c>
      <c r="B136" s="47">
        <v>977</v>
      </c>
      <c r="C136" s="47"/>
      <c r="D136" s="47">
        <v>402</v>
      </c>
      <c r="E136" s="47">
        <v>519</v>
      </c>
      <c r="F136" s="47">
        <v>192</v>
      </c>
      <c r="G136" s="47">
        <v>0</v>
      </c>
      <c r="H136" s="47">
        <v>0</v>
      </c>
      <c r="I136" s="47">
        <v>20</v>
      </c>
      <c r="J136" s="47">
        <v>7</v>
      </c>
      <c r="K136" s="47">
        <v>85</v>
      </c>
      <c r="L136" s="47">
        <v>33</v>
      </c>
      <c r="M136" s="47">
        <v>453</v>
      </c>
      <c r="N136" s="47">
        <v>150</v>
      </c>
      <c r="O136" s="47">
        <v>0</v>
      </c>
      <c r="P136" s="47">
        <v>0</v>
      </c>
      <c r="Q136" s="47">
        <v>70</v>
      </c>
      <c r="R136" s="47">
        <v>21</v>
      </c>
      <c r="S136" s="47"/>
      <c r="T136" s="47"/>
      <c r="U136" s="47">
        <f t="shared" si="41"/>
        <v>2124</v>
      </c>
      <c r="V136" s="154">
        <f t="shared" si="42"/>
        <v>805</v>
      </c>
      <c r="X136" s="246" t="s">
        <v>141</v>
      </c>
      <c r="Y136" s="47">
        <v>24</v>
      </c>
      <c r="Z136" s="47"/>
      <c r="AA136" s="47">
        <v>13</v>
      </c>
      <c r="AB136" s="47">
        <v>10</v>
      </c>
      <c r="AC136" s="47">
        <v>6</v>
      </c>
      <c r="AD136" s="47">
        <v>0</v>
      </c>
      <c r="AE136" s="47">
        <v>0</v>
      </c>
      <c r="AF136" s="47">
        <v>0</v>
      </c>
      <c r="AG136" s="47">
        <v>0</v>
      </c>
      <c r="AH136" s="47">
        <v>1</v>
      </c>
      <c r="AI136" s="47">
        <v>0</v>
      </c>
      <c r="AJ136" s="47">
        <v>3</v>
      </c>
      <c r="AK136" s="47">
        <v>0</v>
      </c>
      <c r="AL136" s="47">
        <v>0</v>
      </c>
      <c r="AM136" s="47">
        <v>0</v>
      </c>
      <c r="AN136" s="47">
        <v>2</v>
      </c>
      <c r="AO136" s="47">
        <v>0</v>
      </c>
      <c r="AP136" s="47"/>
      <c r="AQ136" s="47"/>
      <c r="AR136" s="47">
        <f t="shared" si="43"/>
        <v>40</v>
      </c>
      <c r="AS136" s="154">
        <f t="shared" si="44"/>
        <v>19</v>
      </c>
      <c r="AU136" s="246" t="s">
        <v>141</v>
      </c>
      <c r="AV136" s="47">
        <v>13</v>
      </c>
      <c r="AW136" s="47">
        <v>9</v>
      </c>
      <c r="AX136" s="47"/>
      <c r="AY136" s="47">
        <v>1</v>
      </c>
      <c r="AZ136" s="47">
        <v>3</v>
      </c>
      <c r="BA136" s="47">
        <v>7</v>
      </c>
      <c r="BB136" s="47"/>
      <c r="BC136" s="47">
        <v>3</v>
      </c>
      <c r="BD136" s="47"/>
      <c r="BE136" s="45">
        <f t="shared" si="45"/>
        <v>36</v>
      </c>
      <c r="BF136" s="47">
        <v>26</v>
      </c>
      <c r="BG136" s="47">
        <v>2</v>
      </c>
      <c r="BH136" s="45">
        <f t="shared" si="46"/>
        <v>28</v>
      </c>
      <c r="BI136" s="154">
        <v>6</v>
      </c>
      <c r="BK136" s="246" t="s">
        <v>141</v>
      </c>
      <c r="BL136" s="47">
        <v>29</v>
      </c>
      <c r="BM136" s="154">
        <v>8</v>
      </c>
    </row>
    <row r="137" spans="1:65" s="36" customFormat="1" ht="16.5" customHeight="1">
      <c r="A137" s="246" t="s">
        <v>142</v>
      </c>
      <c r="B137" s="47">
        <v>106</v>
      </c>
      <c r="C137" s="47"/>
      <c r="D137" s="47">
        <v>48</v>
      </c>
      <c r="E137" s="47">
        <v>90</v>
      </c>
      <c r="F137" s="47">
        <v>40</v>
      </c>
      <c r="G137" s="47">
        <v>0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73</v>
      </c>
      <c r="N137" s="47">
        <v>25</v>
      </c>
      <c r="O137" s="47">
        <v>0</v>
      </c>
      <c r="P137" s="47">
        <v>0</v>
      </c>
      <c r="Q137" s="47">
        <v>0</v>
      </c>
      <c r="R137" s="47">
        <v>0</v>
      </c>
      <c r="S137" s="47"/>
      <c r="T137" s="47"/>
      <c r="U137" s="47">
        <f t="shared" si="41"/>
        <v>269</v>
      </c>
      <c r="V137" s="154">
        <f t="shared" si="42"/>
        <v>113</v>
      </c>
      <c r="X137" s="246" t="s">
        <v>142</v>
      </c>
      <c r="Y137" s="47">
        <v>11</v>
      </c>
      <c r="Z137" s="47"/>
      <c r="AA137" s="47">
        <v>7</v>
      </c>
      <c r="AB137" s="47">
        <v>6</v>
      </c>
      <c r="AC137" s="47">
        <v>3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0</v>
      </c>
      <c r="AJ137" s="47">
        <v>19</v>
      </c>
      <c r="AK137" s="47">
        <v>7</v>
      </c>
      <c r="AL137" s="47">
        <v>0</v>
      </c>
      <c r="AM137" s="47">
        <v>0</v>
      </c>
      <c r="AN137" s="47">
        <v>0</v>
      </c>
      <c r="AO137" s="47">
        <v>0</v>
      </c>
      <c r="AP137" s="47"/>
      <c r="AQ137" s="47"/>
      <c r="AR137" s="47">
        <f t="shared" si="43"/>
        <v>36</v>
      </c>
      <c r="AS137" s="154">
        <f t="shared" si="44"/>
        <v>17</v>
      </c>
      <c r="AU137" s="246" t="s">
        <v>142</v>
      </c>
      <c r="AV137" s="47">
        <v>2</v>
      </c>
      <c r="AW137" s="47">
        <v>1</v>
      </c>
      <c r="AX137" s="47"/>
      <c r="AY137" s="47"/>
      <c r="AZ137" s="47"/>
      <c r="BA137" s="47">
        <v>1</v>
      </c>
      <c r="BB137" s="47"/>
      <c r="BC137" s="47"/>
      <c r="BD137" s="47"/>
      <c r="BE137" s="45">
        <f t="shared" si="45"/>
        <v>4</v>
      </c>
      <c r="BF137" s="47">
        <v>3</v>
      </c>
      <c r="BG137" s="47">
        <v>1</v>
      </c>
      <c r="BH137" s="45">
        <f t="shared" si="46"/>
        <v>4</v>
      </c>
      <c r="BI137" s="154">
        <v>2</v>
      </c>
      <c r="BK137" s="246" t="s">
        <v>142</v>
      </c>
      <c r="BL137" s="47">
        <v>4</v>
      </c>
      <c r="BM137" s="154">
        <v>5</v>
      </c>
    </row>
    <row r="138" spans="1:65" s="36" customFormat="1" ht="16.5" customHeight="1">
      <c r="A138" s="247" t="s">
        <v>37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>
        <f t="shared" si="41"/>
        <v>0</v>
      </c>
      <c r="V138" s="154">
        <f t="shared" si="42"/>
        <v>0</v>
      </c>
      <c r="X138" s="247" t="s">
        <v>37</v>
      </c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>
        <f t="shared" si="43"/>
        <v>0</v>
      </c>
      <c r="AS138" s="154">
        <f t="shared" si="44"/>
        <v>0</v>
      </c>
      <c r="AU138" s="247" t="s">
        <v>37</v>
      </c>
      <c r="AV138" s="47"/>
      <c r="AW138" s="47"/>
      <c r="AX138" s="47"/>
      <c r="AY138" s="47"/>
      <c r="AZ138" s="47"/>
      <c r="BA138" s="47"/>
      <c r="BB138" s="47"/>
      <c r="BC138" s="47"/>
      <c r="BD138" s="47"/>
      <c r="BE138" s="45">
        <f t="shared" si="45"/>
        <v>0</v>
      </c>
      <c r="BF138" s="47"/>
      <c r="BG138" s="47"/>
      <c r="BH138" s="45">
        <f t="shared" si="46"/>
        <v>0</v>
      </c>
      <c r="BI138" s="154"/>
      <c r="BK138" s="247" t="s">
        <v>37</v>
      </c>
      <c r="BL138" s="47"/>
      <c r="BM138" s="154"/>
    </row>
    <row r="139" spans="1:65" s="36" customFormat="1" ht="16.5" customHeight="1">
      <c r="A139" s="246" t="s">
        <v>143</v>
      </c>
      <c r="B139" s="47">
        <v>428</v>
      </c>
      <c r="C139" s="47"/>
      <c r="D139" s="47">
        <v>258</v>
      </c>
      <c r="E139" s="47">
        <v>225</v>
      </c>
      <c r="F139" s="47">
        <v>133</v>
      </c>
      <c r="G139" s="47">
        <v>0</v>
      </c>
      <c r="H139" s="47">
        <v>0</v>
      </c>
      <c r="I139" s="47">
        <v>34</v>
      </c>
      <c r="J139" s="47">
        <v>18</v>
      </c>
      <c r="K139" s="47">
        <v>47</v>
      </c>
      <c r="L139" s="47">
        <v>24</v>
      </c>
      <c r="M139" s="47">
        <v>330</v>
      </c>
      <c r="N139" s="47">
        <v>185</v>
      </c>
      <c r="O139" s="47">
        <v>0</v>
      </c>
      <c r="P139" s="47">
        <v>0</v>
      </c>
      <c r="Q139" s="47">
        <v>6</v>
      </c>
      <c r="R139" s="47">
        <v>3</v>
      </c>
      <c r="S139" s="47">
        <v>26</v>
      </c>
      <c r="T139" s="47">
        <v>10</v>
      </c>
      <c r="U139" s="47">
        <f t="shared" si="41"/>
        <v>1096</v>
      </c>
      <c r="V139" s="154">
        <f t="shared" si="42"/>
        <v>631</v>
      </c>
      <c r="X139" s="246" t="s">
        <v>143</v>
      </c>
      <c r="Y139" s="47">
        <v>29</v>
      </c>
      <c r="Z139" s="47"/>
      <c r="AA139" s="47">
        <v>20</v>
      </c>
      <c r="AB139" s="47">
        <v>8</v>
      </c>
      <c r="AC139" s="47">
        <v>3</v>
      </c>
      <c r="AD139" s="47">
        <v>0</v>
      </c>
      <c r="AE139" s="47">
        <v>0</v>
      </c>
      <c r="AF139" s="47">
        <v>0</v>
      </c>
      <c r="AG139" s="47">
        <v>0</v>
      </c>
      <c r="AH139" s="47">
        <v>1</v>
      </c>
      <c r="AI139" s="47">
        <v>0</v>
      </c>
      <c r="AJ139" s="47">
        <v>20</v>
      </c>
      <c r="AK139" s="47">
        <v>12</v>
      </c>
      <c r="AL139" s="47">
        <v>0</v>
      </c>
      <c r="AM139" s="47">
        <v>0</v>
      </c>
      <c r="AN139" s="47">
        <v>0</v>
      </c>
      <c r="AO139" s="47">
        <v>0</v>
      </c>
      <c r="AP139" s="47">
        <v>3</v>
      </c>
      <c r="AQ139" s="47">
        <v>1</v>
      </c>
      <c r="AR139" s="47">
        <f t="shared" si="43"/>
        <v>61</v>
      </c>
      <c r="AS139" s="154">
        <f t="shared" si="44"/>
        <v>36</v>
      </c>
      <c r="AU139" s="246" t="s">
        <v>143</v>
      </c>
      <c r="AV139" s="47">
        <v>12</v>
      </c>
      <c r="AW139" s="47">
        <v>7</v>
      </c>
      <c r="AX139" s="47"/>
      <c r="AY139" s="47">
        <v>1</v>
      </c>
      <c r="AZ139" s="47">
        <v>2</v>
      </c>
      <c r="BA139" s="47">
        <v>9</v>
      </c>
      <c r="BB139" s="47"/>
      <c r="BC139" s="47">
        <v>1</v>
      </c>
      <c r="BD139" s="47">
        <v>1</v>
      </c>
      <c r="BE139" s="45">
        <f t="shared" si="45"/>
        <v>33</v>
      </c>
      <c r="BF139" s="47">
        <v>34</v>
      </c>
      <c r="BG139" s="47">
        <v>0</v>
      </c>
      <c r="BH139" s="45">
        <f t="shared" si="46"/>
        <v>34</v>
      </c>
      <c r="BI139" s="154">
        <v>8</v>
      </c>
      <c r="BK139" s="246" t="s">
        <v>143</v>
      </c>
      <c r="BL139" s="47">
        <v>37</v>
      </c>
      <c r="BM139" s="154">
        <v>7</v>
      </c>
    </row>
    <row r="140" spans="1:65" s="36" customFormat="1" ht="16.5" customHeight="1">
      <c r="A140" s="246" t="s">
        <v>144</v>
      </c>
      <c r="B140" s="47">
        <v>462</v>
      </c>
      <c r="C140" s="47"/>
      <c r="D140" s="47">
        <v>246</v>
      </c>
      <c r="E140" s="47">
        <v>290</v>
      </c>
      <c r="F140" s="47">
        <v>173</v>
      </c>
      <c r="G140" s="47">
        <v>0</v>
      </c>
      <c r="H140" s="47">
        <v>0</v>
      </c>
      <c r="I140" s="47">
        <v>89</v>
      </c>
      <c r="J140" s="47">
        <v>28</v>
      </c>
      <c r="K140" s="47">
        <v>143</v>
      </c>
      <c r="L140" s="47">
        <v>57</v>
      </c>
      <c r="M140" s="47">
        <v>367</v>
      </c>
      <c r="N140" s="47">
        <v>200</v>
      </c>
      <c r="O140" s="47">
        <v>0</v>
      </c>
      <c r="P140" s="47">
        <v>0</v>
      </c>
      <c r="Q140" s="47">
        <v>55</v>
      </c>
      <c r="R140" s="47">
        <v>24</v>
      </c>
      <c r="S140" s="47">
        <v>19</v>
      </c>
      <c r="T140" s="47">
        <v>3</v>
      </c>
      <c r="U140" s="47">
        <f t="shared" si="41"/>
        <v>1425</v>
      </c>
      <c r="V140" s="154">
        <f t="shared" si="42"/>
        <v>731</v>
      </c>
      <c r="X140" s="246" t="s">
        <v>144</v>
      </c>
      <c r="Y140" s="47">
        <v>3</v>
      </c>
      <c r="Z140" s="47"/>
      <c r="AA140" s="47">
        <v>3</v>
      </c>
      <c r="AB140" s="47">
        <v>3</v>
      </c>
      <c r="AC140" s="47">
        <v>1</v>
      </c>
      <c r="AD140" s="47">
        <v>0</v>
      </c>
      <c r="AE140" s="47">
        <v>0</v>
      </c>
      <c r="AF140" s="47">
        <v>3</v>
      </c>
      <c r="AG140" s="47">
        <v>1</v>
      </c>
      <c r="AH140" s="47">
        <v>0</v>
      </c>
      <c r="AI140" s="47">
        <v>0</v>
      </c>
      <c r="AJ140" s="47">
        <v>33</v>
      </c>
      <c r="AK140" s="47">
        <v>21</v>
      </c>
      <c r="AL140" s="47">
        <v>0</v>
      </c>
      <c r="AM140" s="47">
        <v>0</v>
      </c>
      <c r="AN140" s="47">
        <v>7</v>
      </c>
      <c r="AO140" s="47">
        <v>3</v>
      </c>
      <c r="AP140" s="47"/>
      <c r="AQ140" s="47"/>
      <c r="AR140" s="47">
        <f t="shared" si="43"/>
        <v>49</v>
      </c>
      <c r="AS140" s="154">
        <f t="shared" si="44"/>
        <v>29</v>
      </c>
      <c r="AU140" s="246" t="s">
        <v>144</v>
      </c>
      <c r="AV140" s="47">
        <v>13</v>
      </c>
      <c r="AW140" s="47">
        <v>8</v>
      </c>
      <c r="AX140" s="47"/>
      <c r="AY140" s="47">
        <v>2</v>
      </c>
      <c r="AZ140" s="47">
        <v>4</v>
      </c>
      <c r="BA140" s="47">
        <v>9</v>
      </c>
      <c r="BB140" s="47"/>
      <c r="BC140" s="47">
        <v>4</v>
      </c>
      <c r="BD140" s="47">
        <v>1</v>
      </c>
      <c r="BE140" s="45">
        <f t="shared" si="45"/>
        <v>41</v>
      </c>
      <c r="BF140" s="47">
        <v>38</v>
      </c>
      <c r="BG140" s="47">
        <v>5</v>
      </c>
      <c r="BH140" s="45">
        <f t="shared" si="46"/>
        <v>43</v>
      </c>
      <c r="BI140" s="154">
        <v>9</v>
      </c>
      <c r="BK140" s="246" t="s">
        <v>144</v>
      </c>
      <c r="BL140" s="47">
        <v>59</v>
      </c>
      <c r="BM140" s="154">
        <v>6</v>
      </c>
    </row>
    <row r="141" spans="1:65" s="36" customFormat="1" ht="16.5" customHeight="1">
      <c r="A141" s="246" t="s">
        <v>145</v>
      </c>
      <c r="B141" s="47">
        <v>1705</v>
      </c>
      <c r="C141" s="47"/>
      <c r="D141" s="47">
        <v>881</v>
      </c>
      <c r="E141" s="47">
        <v>846</v>
      </c>
      <c r="F141" s="47">
        <v>521</v>
      </c>
      <c r="G141" s="47">
        <v>72</v>
      </c>
      <c r="H141" s="47">
        <v>43</v>
      </c>
      <c r="I141" s="47">
        <v>62</v>
      </c>
      <c r="J141" s="47">
        <v>34</v>
      </c>
      <c r="K141" s="47">
        <v>379</v>
      </c>
      <c r="L141" s="47">
        <v>169</v>
      </c>
      <c r="M141" s="47">
        <v>1124</v>
      </c>
      <c r="N141" s="47">
        <v>600</v>
      </c>
      <c r="O141" s="47">
        <v>65</v>
      </c>
      <c r="P141" s="47">
        <v>24</v>
      </c>
      <c r="Q141" s="47">
        <v>278</v>
      </c>
      <c r="R141" s="47">
        <v>113</v>
      </c>
      <c r="S141" s="47">
        <v>91</v>
      </c>
      <c r="T141" s="47">
        <v>36</v>
      </c>
      <c r="U141" s="47">
        <f t="shared" si="41"/>
        <v>4622</v>
      </c>
      <c r="V141" s="154">
        <f t="shared" si="42"/>
        <v>2421</v>
      </c>
      <c r="X141" s="246" t="s">
        <v>145</v>
      </c>
      <c r="Y141" s="47">
        <v>83</v>
      </c>
      <c r="Z141" s="47"/>
      <c r="AA141" s="47">
        <v>39</v>
      </c>
      <c r="AB141" s="47">
        <v>25</v>
      </c>
      <c r="AC141" s="47">
        <v>15</v>
      </c>
      <c r="AD141" s="47">
        <v>0</v>
      </c>
      <c r="AE141" s="47">
        <v>0</v>
      </c>
      <c r="AF141" s="47">
        <v>1</v>
      </c>
      <c r="AG141" s="47">
        <v>1</v>
      </c>
      <c r="AH141" s="47">
        <v>4</v>
      </c>
      <c r="AI141" s="47">
        <v>1</v>
      </c>
      <c r="AJ141" s="47">
        <v>58</v>
      </c>
      <c r="AK141" s="47">
        <v>31</v>
      </c>
      <c r="AL141" s="47">
        <v>5</v>
      </c>
      <c r="AM141" s="47">
        <v>1</v>
      </c>
      <c r="AN141" s="47">
        <v>38</v>
      </c>
      <c r="AO141" s="47">
        <v>12</v>
      </c>
      <c r="AP141" s="47">
        <v>2</v>
      </c>
      <c r="AQ141" s="47"/>
      <c r="AR141" s="47">
        <f t="shared" si="43"/>
        <v>216</v>
      </c>
      <c r="AS141" s="154">
        <f t="shared" si="44"/>
        <v>100</v>
      </c>
      <c r="AU141" s="246" t="s">
        <v>145</v>
      </c>
      <c r="AV141" s="47">
        <v>44</v>
      </c>
      <c r="AW141" s="47">
        <v>26</v>
      </c>
      <c r="AX141" s="47">
        <v>3</v>
      </c>
      <c r="AY141" s="47">
        <v>2</v>
      </c>
      <c r="AZ141" s="47">
        <v>13</v>
      </c>
      <c r="BA141" s="47">
        <v>30</v>
      </c>
      <c r="BB141" s="47">
        <v>4</v>
      </c>
      <c r="BC141" s="47">
        <v>8</v>
      </c>
      <c r="BD141" s="47">
        <v>3</v>
      </c>
      <c r="BE141" s="45">
        <f t="shared" si="45"/>
        <v>133</v>
      </c>
      <c r="BF141" s="47">
        <v>131</v>
      </c>
      <c r="BG141" s="47">
        <v>4</v>
      </c>
      <c r="BH141" s="45">
        <f t="shared" si="46"/>
        <v>135</v>
      </c>
      <c r="BI141" s="154">
        <v>24</v>
      </c>
      <c r="BK141" s="246" t="s">
        <v>145</v>
      </c>
      <c r="BL141" s="47">
        <v>196</v>
      </c>
      <c r="BM141" s="154">
        <v>38</v>
      </c>
    </row>
    <row r="142" spans="1:65" s="36" customFormat="1" ht="16.5" customHeight="1">
      <c r="A142" s="246" t="s">
        <v>146</v>
      </c>
      <c r="B142" s="47">
        <v>617</v>
      </c>
      <c r="C142" s="47"/>
      <c r="D142" s="47">
        <v>327</v>
      </c>
      <c r="E142" s="47">
        <v>264</v>
      </c>
      <c r="F142" s="47">
        <v>152</v>
      </c>
      <c r="G142" s="47">
        <v>62</v>
      </c>
      <c r="H142" s="47">
        <v>26</v>
      </c>
      <c r="I142" s="47">
        <v>0</v>
      </c>
      <c r="J142" s="47">
        <v>0</v>
      </c>
      <c r="K142" s="47">
        <v>210</v>
      </c>
      <c r="L142" s="47">
        <v>85</v>
      </c>
      <c r="M142" s="47">
        <v>323</v>
      </c>
      <c r="N142" s="47">
        <v>189</v>
      </c>
      <c r="O142" s="47">
        <v>0</v>
      </c>
      <c r="P142" s="47">
        <v>0</v>
      </c>
      <c r="Q142" s="47">
        <v>28</v>
      </c>
      <c r="R142" s="47">
        <v>8</v>
      </c>
      <c r="S142" s="47"/>
      <c r="T142" s="47"/>
      <c r="U142" s="47">
        <f t="shared" si="41"/>
        <v>1504</v>
      </c>
      <c r="V142" s="154">
        <f t="shared" si="42"/>
        <v>787</v>
      </c>
      <c r="X142" s="246" t="s">
        <v>146</v>
      </c>
      <c r="Y142" s="47">
        <v>21</v>
      </c>
      <c r="Z142" s="47"/>
      <c r="AA142" s="47">
        <v>9</v>
      </c>
      <c r="AB142" s="47">
        <v>1</v>
      </c>
      <c r="AC142" s="47">
        <v>1</v>
      </c>
      <c r="AD142" s="47">
        <v>0</v>
      </c>
      <c r="AE142" s="47">
        <v>0</v>
      </c>
      <c r="AF142" s="47">
        <v>0</v>
      </c>
      <c r="AG142" s="47">
        <v>0</v>
      </c>
      <c r="AH142" s="47">
        <v>8</v>
      </c>
      <c r="AI142" s="47">
        <v>4</v>
      </c>
      <c r="AJ142" s="47">
        <v>23</v>
      </c>
      <c r="AK142" s="47">
        <v>14</v>
      </c>
      <c r="AL142" s="47">
        <v>0</v>
      </c>
      <c r="AM142" s="47">
        <v>0</v>
      </c>
      <c r="AN142" s="47">
        <v>5</v>
      </c>
      <c r="AO142" s="47">
        <v>1</v>
      </c>
      <c r="AP142" s="47"/>
      <c r="AQ142" s="47"/>
      <c r="AR142" s="47">
        <f t="shared" si="43"/>
        <v>58</v>
      </c>
      <c r="AS142" s="154">
        <f t="shared" si="44"/>
        <v>29</v>
      </c>
      <c r="AU142" s="246" t="s">
        <v>146</v>
      </c>
      <c r="AV142" s="47">
        <v>16</v>
      </c>
      <c r="AW142" s="47">
        <v>7</v>
      </c>
      <c r="AX142" s="47">
        <v>1</v>
      </c>
      <c r="AY142" s="47"/>
      <c r="AZ142" s="47">
        <v>6</v>
      </c>
      <c r="BA142" s="47">
        <v>9</v>
      </c>
      <c r="BB142" s="47"/>
      <c r="BC142" s="47">
        <v>2</v>
      </c>
      <c r="BD142" s="47"/>
      <c r="BE142" s="45">
        <f t="shared" si="45"/>
        <v>41</v>
      </c>
      <c r="BF142" s="47">
        <v>40</v>
      </c>
      <c r="BG142" s="47">
        <v>3</v>
      </c>
      <c r="BH142" s="45">
        <f t="shared" si="46"/>
        <v>43</v>
      </c>
      <c r="BI142" s="154">
        <v>12</v>
      </c>
      <c r="BK142" s="246" t="s">
        <v>146</v>
      </c>
      <c r="BL142" s="47">
        <v>54</v>
      </c>
      <c r="BM142" s="154">
        <v>7</v>
      </c>
    </row>
    <row r="143" spans="1:65" s="36" customFormat="1" ht="16.5" customHeight="1">
      <c r="A143" s="246" t="s">
        <v>147</v>
      </c>
      <c r="B143" s="47">
        <v>265</v>
      </c>
      <c r="C143" s="47"/>
      <c r="D143" s="47">
        <v>137</v>
      </c>
      <c r="E143" s="47">
        <v>257</v>
      </c>
      <c r="F143" s="47">
        <v>122</v>
      </c>
      <c r="G143" s="47">
        <v>0</v>
      </c>
      <c r="H143" s="47">
        <v>0</v>
      </c>
      <c r="I143" s="47">
        <v>0</v>
      </c>
      <c r="J143" s="47">
        <v>0</v>
      </c>
      <c r="K143" s="47">
        <v>113</v>
      </c>
      <c r="L143" s="47">
        <v>51</v>
      </c>
      <c r="M143" s="47">
        <v>252</v>
      </c>
      <c r="N143" s="47">
        <v>119</v>
      </c>
      <c r="O143" s="47">
        <v>0</v>
      </c>
      <c r="P143" s="47">
        <v>0</v>
      </c>
      <c r="Q143" s="47">
        <v>79</v>
      </c>
      <c r="R143" s="47">
        <v>26</v>
      </c>
      <c r="S143" s="47"/>
      <c r="T143" s="47"/>
      <c r="U143" s="47">
        <f t="shared" si="41"/>
        <v>966</v>
      </c>
      <c r="V143" s="154">
        <f t="shared" si="42"/>
        <v>455</v>
      </c>
      <c r="X143" s="246" t="s">
        <v>147</v>
      </c>
      <c r="Y143" s="47">
        <v>1</v>
      </c>
      <c r="Z143" s="47"/>
      <c r="AA143" s="47">
        <v>0</v>
      </c>
      <c r="AB143" s="47">
        <v>0</v>
      </c>
      <c r="AC143" s="47">
        <v>0</v>
      </c>
      <c r="AD143" s="47">
        <v>0</v>
      </c>
      <c r="AE143" s="47">
        <v>0</v>
      </c>
      <c r="AF143" s="47">
        <v>0</v>
      </c>
      <c r="AG143" s="47">
        <v>0</v>
      </c>
      <c r="AH143" s="47">
        <v>1</v>
      </c>
      <c r="AI143" s="47">
        <v>0</v>
      </c>
      <c r="AJ143" s="47">
        <v>34</v>
      </c>
      <c r="AK143" s="47">
        <v>20</v>
      </c>
      <c r="AL143" s="47">
        <v>0</v>
      </c>
      <c r="AM143" s="47">
        <v>0</v>
      </c>
      <c r="AN143" s="47">
        <v>18</v>
      </c>
      <c r="AO143" s="47">
        <v>8</v>
      </c>
      <c r="AP143" s="47"/>
      <c r="AQ143" s="47"/>
      <c r="AR143" s="47">
        <f t="shared" si="43"/>
        <v>54</v>
      </c>
      <c r="AS143" s="154">
        <f t="shared" si="44"/>
        <v>28</v>
      </c>
      <c r="AU143" s="246" t="s">
        <v>147</v>
      </c>
      <c r="AV143" s="47">
        <v>5</v>
      </c>
      <c r="AW143" s="47">
        <v>4</v>
      </c>
      <c r="AX143" s="47"/>
      <c r="AY143" s="47"/>
      <c r="AZ143" s="47">
        <v>2</v>
      </c>
      <c r="BA143" s="47">
        <v>4</v>
      </c>
      <c r="BB143" s="47"/>
      <c r="BC143" s="47">
        <v>2</v>
      </c>
      <c r="BD143" s="47"/>
      <c r="BE143" s="45">
        <f t="shared" si="45"/>
        <v>17</v>
      </c>
      <c r="BF143" s="47">
        <v>17</v>
      </c>
      <c r="BG143" s="47">
        <v>0</v>
      </c>
      <c r="BH143" s="45">
        <f t="shared" si="46"/>
        <v>17</v>
      </c>
      <c r="BI143" s="154">
        <v>2</v>
      </c>
      <c r="BK143" s="246" t="s">
        <v>147</v>
      </c>
      <c r="BL143" s="47">
        <v>17</v>
      </c>
      <c r="BM143" s="154">
        <v>8</v>
      </c>
    </row>
    <row r="144" spans="1:65" s="36" customFormat="1" ht="16.5" customHeight="1">
      <c r="A144" s="246" t="s">
        <v>148</v>
      </c>
      <c r="B144" s="47">
        <v>589</v>
      </c>
      <c r="C144" s="47"/>
      <c r="D144" s="47">
        <v>322</v>
      </c>
      <c r="E144" s="47">
        <v>396</v>
      </c>
      <c r="F144" s="47">
        <v>223</v>
      </c>
      <c r="G144" s="47">
        <v>0</v>
      </c>
      <c r="H144" s="47">
        <v>0</v>
      </c>
      <c r="I144" s="47">
        <v>0</v>
      </c>
      <c r="J144" s="47">
        <v>0</v>
      </c>
      <c r="K144" s="47">
        <v>272</v>
      </c>
      <c r="L144" s="47">
        <v>135</v>
      </c>
      <c r="M144" s="47">
        <v>556</v>
      </c>
      <c r="N144" s="47">
        <v>307</v>
      </c>
      <c r="O144" s="47">
        <v>0</v>
      </c>
      <c r="P144" s="47">
        <v>0</v>
      </c>
      <c r="Q144" s="47">
        <v>96</v>
      </c>
      <c r="R144" s="47">
        <v>40</v>
      </c>
      <c r="S144" s="47"/>
      <c r="T144" s="47"/>
      <c r="U144" s="47">
        <f t="shared" si="41"/>
        <v>1909</v>
      </c>
      <c r="V144" s="154">
        <f t="shared" si="42"/>
        <v>1027</v>
      </c>
      <c r="X144" s="246" t="s">
        <v>148</v>
      </c>
      <c r="Y144" s="47">
        <v>11</v>
      </c>
      <c r="Z144" s="47"/>
      <c r="AA144" s="47">
        <v>4</v>
      </c>
      <c r="AB144" s="47">
        <v>10</v>
      </c>
      <c r="AC144" s="47">
        <v>8</v>
      </c>
      <c r="AD144" s="47">
        <v>0</v>
      </c>
      <c r="AE144" s="47">
        <v>0</v>
      </c>
      <c r="AF144" s="47">
        <v>0</v>
      </c>
      <c r="AG144" s="47">
        <v>0</v>
      </c>
      <c r="AH144" s="47">
        <v>1</v>
      </c>
      <c r="AI144" s="47">
        <v>0</v>
      </c>
      <c r="AJ144" s="47">
        <v>40</v>
      </c>
      <c r="AK144" s="47">
        <v>20</v>
      </c>
      <c r="AL144" s="47">
        <v>0</v>
      </c>
      <c r="AM144" s="47">
        <v>0</v>
      </c>
      <c r="AN144" s="47">
        <v>13</v>
      </c>
      <c r="AO144" s="47">
        <v>7</v>
      </c>
      <c r="AP144" s="47"/>
      <c r="AQ144" s="47"/>
      <c r="AR144" s="47">
        <f t="shared" si="43"/>
        <v>75</v>
      </c>
      <c r="AS144" s="154">
        <f t="shared" si="44"/>
        <v>39</v>
      </c>
      <c r="AU144" s="246" t="s">
        <v>148</v>
      </c>
      <c r="AV144" s="47">
        <v>14</v>
      </c>
      <c r="AW144" s="47">
        <v>9</v>
      </c>
      <c r="AX144" s="47"/>
      <c r="AY144" s="47"/>
      <c r="AZ144" s="47">
        <v>5</v>
      </c>
      <c r="BA144" s="47">
        <v>12</v>
      </c>
      <c r="BB144" s="47"/>
      <c r="BC144" s="47">
        <v>2</v>
      </c>
      <c r="BD144" s="47"/>
      <c r="BE144" s="45">
        <f t="shared" si="45"/>
        <v>42</v>
      </c>
      <c r="BF144" s="47">
        <v>38</v>
      </c>
      <c r="BG144" s="47">
        <v>5</v>
      </c>
      <c r="BH144" s="45">
        <f t="shared" si="46"/>
        <v>43</v>
      </c>
      <c r="BI144" s="154">
        <v>9</v>
      </c>
      <c r="BK144" s="246" t="s">
        <v>148</v>
      </c>
      <c r="BL144" s="47">
        <v>52</v>
      </c>
      <c r="BM144" s="154">
        <v>10</v>
      </c>
    </row>
    <row r="145" spans="1:65" s="36" customFormat="1" ht="16.5" customHeight="1">
      <c r="A145" s="246" t="s">
        <v>149</v>
      </c>
      <c r="B145" s="47">
        <v>104</v>
      </c>
      <c r="C145" s="47"/>
      <c r="D145" s="47">
        <v>60</v>
      </c>
      <c r="E145" s="47">
        <v>82</v>
      </c>
      <c r="F145" s="47">
        <v>40</v>
      </c>
      <c r="G145" s="47">
        <v>0</v>
      </c>
      <c r="H145" s="47">
        <v>0</v>
      </c>
      <c r="I145" s="47">
        <v>0</v>
      </c>
      <c r="J145" s="47">
        <v>0</v>
      </c>
      <c r="K145" s="47">
        <v>20</v>
      </c>
      <c r="L145" s="47">
        <v>8</v>
      </c>
      <c r="M145" s="47">
        <v>63</v>
      </c>
      <c r="N145" s="47">
        <v>24</v>
      </c>
      <c r="O145" s="47">
        <v>0</v>
      </c>
      <c r="P145" s="47">
        <v>0</v>
      </c>
      <c r="Q145" s="47">
        <v>0</v>
      </c>
      <c r="R145" s="47">
        <v>0</v>
      </c>
      <c r="S145" s="47"/>
      <c r="T145" s="47"/>
      <c r="U145" s="47">
        <f t="shared" si="41"/>
        <v>269</v>
      </c>
      <c r="V145" s="154">
        <f t="shared" si="42"/>
        <v>132</v>
      </c>
      <c r="X145" s="246" t="s">
        <v>149</v>
      </c>
      <c r="Y145" s="47">
        <v>2</v>
      </c>
      <c r="Z145" s="47"/>
      <c r="AA145" s="47">
        <v>1</v>
      </c>
      <c r="AB145" s="47">
        <v>1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1</v>
      </c>
      <c r="AI145" s="47">
        <v>1</v>
      </c>
      <c r="AJ145" s="47">
        <v>10</v>
      </c>
      <c r="AK145" s="47">
        <v>3</v>
      </c>
      <c r="AL145" s="47">
        <v>0</v>
      </c>
      <c r="AM145" s="47">
        <v>0</v>
      </c>
      <c r="AN145" s="47">
        <v>0</v>
      </c>
      <c r="AO145" s="47">
        <v>0</v>
      </c>
      <c r="AP145" s="47"/>
      <c r="AQ145" s="47"/>
      <c r="AR145" s="47">
        <f t="shared" si="43"/>
        <v>14</v>
      </c>
      <c r="AS145" s="154">
        <f t="shared" si="44"/>
        <v>5</v>
      </c>
      <c r="AU145" s="246" t="s">
        <v>149</v>
      </c>
      <c r="AV145" s="47">
        <v>3</v>
      </c>
      <c r="AW145" s="47">
        <v>2</v>
      </c>
      <c r="AX145" s="47"/>
      <c r="AY145" s="47"/>
      <c r="AZ145" s="47">
        <v>1</v>
      </c>
      <c r="BA145" s="47">
        <v>3</v>
      </c>
      <c r="BB145" s="47"/>
      <c r="BC145" s="47"/>
      <c r="BD145" s="47"/>
      <c r="BE145" s="45">
        <f t="shared" si="45"/>
        <v>9</v>
      </c>
      <c r="BF145" s="47">
        <v>9</v>
      </c>
      <c r="BG145" s="47">
        <v>0</v>
      </c>
      <c r="BH145" s="45">
        <f t="shared" si="46"/>
        <v>9</v>
      </c>
      <c r="BI145" s="154">
        <v>3</v>
      </c>
      <c r="BK145" s="246" t="s">
        <v>149</v>
      </c>
      <c r="BL145" s="47">
        <v>16</v>
      </c>
      <c r="BM145" s="154">
        <v>1</v>
      </c>
    </row>
    <row r="146" spans="1:65" s="36" customFormat="1" ht="16.5" customHeight="1">
      <c r="A146" s="247" t="s">
        <v>38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>
        <f t="shared" si="41"/>
        <v>0</v>
      </c>
      <c r="V146" s="154">
        <f t="shared" si="42"/>
        <v>0</v>
      </c>
      <c r="X146" s="247" t="s">
        <v>38</v>
      </c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>
        <f t="shared" si="43"/>
        <v>0</v>
      </c>
      <c r="AS146" s="154">
        <f t="shared" si="44"/>
        <v>0</v>
      </c>
      <c r="AU146" s="247" t="s">
        <v>38</v>
      </c>
      <c r="AV146" s="47"/>
      <c r="AW146" s="47"/>
      <c r="AX146" s="47"/>
      <c r="AY146" s="47"/>
      <c r="AZ146" s="47"/>
      <c r="BA146" s="47"/>
      <c r="BB146" s="47"/>
      <c r="BC146" s="47"/>
      <c r="BD146" s="47"/>
      <c r="BE146" s="45">
        <f t="shared" si="45"/>
        <v>0</v>
      </c>
      <c r="BF146" s="47"/>
      <c r="BG146" s="47"/>
      <c r="BH146" s="45">
        <f t="shared" si="46"/>
        <v>0</v>
      </c>
      <c r="BI146" s="154"/>
      <c r="BK146" s="247" t="s">
        <v>38</v>
      </c>
      <c r="BL146" s="47"/>
      <c r="BM146" s="154"/>
    </row>
    <row r="147" spans="1:65" s="36" customFormat="1" ht="16.5" customHeight="1">
      <c r="A147" s="246" t="s">
        <v>150</v>
      </c>
      <c r="B147" s="47">
        <v>31</v>
      </c>
      <c r="C147" s="47"/>
      <c r="D147" s="47">
        <v>16</v>
      </c>
      <c r="E147" s="47">
        <v>8</v>
      </c>
      <c r="F147" s="47">
        <v>2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/>
      <c r="T147" s="47"/>
      <c r="U147" s="47">
        <f t="shared" si="41"/>
        <v>39</v>
      </c>
      <c r="V147" s="154">
        <f t="shared" si="42"/>
        <v>18</v>
      </c>
      <c r="X147" s="246" t="s">
        <v>150</v>
      </c>
      <c r="Y147" s="47">
        <v>0</v>
      </c>
      <c r="Z147" s="47"/>
      <c r="AA147" s="47">
        <v>0</v>
      </c>
      <c r="AB147" s="47">
        <v>0</v>
      </c>
      <c r="AC147" s="47">
        <v>0</v>
      </c>
      <c r="AD147" s="47">
        <v>0</v>
      </c>
      <c r="AE147" s="47">
        <v>0</v>
      </c>
      <c r="AF147" s="47">
        <v>0</v>
      </c>
      <c r="AG147" s="47">
        <v>0</v>
      </c>
      <c r="AH147" s="47">
        <v>0</v>
      </c>
      <c r="AI147" s="47">
        <v>0</v>
      </c>
      <c r="AJ147" s="47">
        <v>0</v>
      </c>
      <c r="AK147" s="47">
        <v>0</v>
      </c>
      <c r="AL147" s="47">
        <v>0</v>
      </c>
      <c r="AM147" s="47">
        <v>0</v>
      </c>
      <c r="AN147" s="47">
        <v>0</v>
      </c>
      <c r="AO147" s="47">
        <v>0</v>
      </c>
      <c r="AP147" s="47"/>
      <c r="AQ147" s="47"/>
      <c r="AR147" s="47">
        <f t="shared" si="43"/>
        <v>0</v>
      </c>
      <c r="AS147" s="154">
        <f t="shared" si="44"/>
        <v>0</v>
      </c>
      <c r="AU147" s="246" t="s">
        <v>150</v>
      </c>
      <c r="AV147" s="47">
        <v>2</v>
      </c>
      <c r="AW147" s="47">
        <v>1</v>
      </c>
      <c r="AX147" s="47"/>
      <c r="AY147" s="47"/>
      <c r="AZ147" s="47"/>
      <c r="BA147" s="47"/>
      <c r="BB147" s="47"/>
      <c r="BC147" s="47"/>
      <c r="BD147" s="47"/>
      <c r="BE147" s="45">
        <f t="shared" si="45"/>
        <v>3</v>
      </c>
      <c r="BF147" s="47">
        <v>1</v>
      </c>
      <c r="BG147" s="47">
        <v>2</v>
      </c>
      <c r="BH147" s="45">
        <f t="shared" si="46"/>
        <v>3</v>
      </c>
      <c r="BI147" s="154">
        <v>2</v>
      </c>
      <c r="BK147" s="246" t="s">
        <v>150</v>
      </c>
      <c r="BL147" s="47">
        <v>8</v>
      </c>
      <c r="BM147" s="154">
        <v>0</v>
      </c>
    </row>
    <row r="148" spans="1:65" s="36" customFormat="1" ht="16.5" customHeight="1">
      <c r="A148" s="246" t="s">
        <v>152</v>
      </c>
      <c r="B148" s="47">
        <v>245</v>
      </c>
      <c r="C148" s="47"/>
      <c r="D148" s="47">
        <v>138</v>
      </c>
      <c r="E148" s="47">
        <v>130</v>
      </c>
      <c r="F148" s="47">
        <v>64</v>
      </c>
      <c r="G148" s="47">
        <v>0</v>
      </c>
      <c r="H148" s="47">
        <v>0</v>
      </c>
      <c r="I148" s="47">
        <v>0</v>
      </c>
      <c r="J148" s="47">
        <v>0</v>
      </c>
      <c r="K148" s="47">
        <v>60</v>
      </c>
      <c r="L148" s="47">
        <v>40</v>
      </c>
      <c r="M148" s="47">
        <v>152</v>
      </c>
      <c r="N148" s="47">
        <v>74</v>
      </c>
      <c r="O148" s="47">
        <v>0</v>
      </c>
      <c r="P148" s="47">
        <v>0</v>
      </c>
      <c r="Q148" s="47">
        <v>0</v>
      </c>
      <c r="R148" s="47">
        <v>0</v>
      </c>
      <c r="S148" s="47">
        <v>59</v>
      </c>
      <c r="T148" s="47">
        <v>22</v>
      </c>
      <c r="U148" s="47">
        <f t="shared" si="41"/>
        <v>646</v>
      </c>
      <c r="V148" s="154">
        <f t="shared" si="42"/>
        <v>338</v>
      </c>
      <c r="X148" s="246" t="s">
        <v>152</v>
      </c>
      <c r="Y148" s="47">
        <v>1</v>
      </c>
      <c r="Z148" s="47"/>
      <c r="AA148" s="47">
        <v>0</v>
      </c>
      <c r="AB148" s="47">
        <v>2</v>
      </c>
      <c r="AC148" s="47">
        <v>0</v>
      </c>
      <c r="AD148" s="47">
        <v>0</v>
      </c>
      <c r="AE148" s="47">
        <v>0</v>
      </c>
      <c r="AF148" s="47">
        <v>0</v>
      </c>
      <c r="AG148" s="47">
        <v>0</v>
      </c>
      <c r="AH148" s="47">
        <v>0</v>
      </c>
      <c r="AI148" s="47">
        <v>0</v>
      </c>
      <c r="AJ148" s="47">
        <v>12</v>
      </c>
      <c r="AK148" s="47">
        <v>6</v>
      </c>
      <c r="AL148" s="47">
        <v>0</v>
      </c>
      <c r="AM148" s="47">
        <v>0</v>
      </c>
      <c r="AN148" s="47">
        <v>0</v>
      </c>
      <c r="AO148" s="47">
        <v>0</v>
      </c>
      <c r="AP148" s="47">
        <v>10</v>
      </c>
      <c r="AQ148" s="47">
        <v>2</v>
      </c>
      <c r="AR148" s="47">
        <f t="shared" si="43"/>
        <v>25</v>
      </c>
      <c r="AS148" s="154">
        <f t="shared" si="44"/>
        <v>8</v>
      </c>
      <c r="AU148" s="246" t="s">
        <v>152</v>
      </c>
      <c r="AV148" s="47">
        <v>6</v>
      </c>
      <c r="AW148" s="47">
        <v>2</v>
      </c>
      <c r="AX148" s="47"/>
      <c r="AY148" s="47"/>
      <c r="AZ148" s="47">
        <v>1</v>
      </c>
      <c r="BA148" s="47">
        <v>2</v>
      </c>
      <c r="BB148" s="47"/>
      <c r="BC148" s="47"/>
      <c r="BD148" s="47">
        <v>1</v>
      </c>
      <c r="BE148" s="45">
        <f t="shared" si="45"/>
        <v>12</v>
      </c>
      <c r="BF148" s="47">
        <v>12</v>
      </c>
      <c r="BG148" s="47">
        <v>0</v>
      </c>
      <c r="BH148" s="45">
        <f t="shared" si="46"/>
        <v>12</v>
      </c>
      <c r="BI148" s="154">
        <v>4</v>
      </c>
      <c r="BK148" s="246" t="s">
        <v>152</v>
      </c>
      <c r="BL148" s="47">
        <v>19</v>
      </c>
      <c r="BM148" s="154">
        <v>4</v>
      </c>
    </row>
    <row r="149" spans="1:65" s="36" customFormat="1" ht="16.5" customHeight="1" thickBot="1">
      <c r="A149" s="248" t="s">
        <v>153</v>
      </c>
      <c r="B149" s="146">
        <v>246</v>
      </c>
      <c r="C149" s="146"/>
      <c r="D149" s="146">
        <v>111</v>
      </c>
      <c r="E149" s="146">
        <v>138</v>
      </c>
      <c r="F149" s="146">
        <v>87</v>
      </c>
      <c r="G149" s="146">
        <v>0</v>
      </c>
      <c r="H149" s="146">
        <v>0</v>
      </c>
      <c r="I149" s="146">
        <v>0</v>
      </c>
      <c r="J149" s="146">
        <v>0</v>
      </c>
      <c r="K149" s="146">
        <v>56</v>
      </c>
      <c r="L149" s="146">
        <v>15</v>
      </c>
      <c r="M149" s="146">
        <v>196</v>
      </c>
      <c r="N149" s="146">
        <v>96</v>
      </c>
      <c r="O149" s="146">
        <v>0</v>
      </c>
      <c r="P149" s="146">
        <v>0</v>
      </c>
      <c r="Q149" s="146">
        <v>0</v>
      </c>
      <c r="R149" s="146">
        <v>0</v>
      </c>
      <c r="S149" s="146">
        <v>27</v>
      </c>
      <c r="T149" s="146">
        <v>11</v>
      </c>
      <c r="U149" s="146">
        <f t="shared" si="41"/>
        <v>663</v>
      </c>
      <c r="V149" s="155">
        <f t="shared" si="42"/>
        <v>320</v>
      </c>
      <c r="X149" s="248" t="s">
        <v>153</v>
      </c>
      <c r="Y149" s="146">
        <v>11</v>
      </c>
      <c r="Z149" s="146"/>
      <c r="AA149" s="146">
        <v>3</v>
      </c>
      <c r="AB149" s="146">
        <v>5</v>
      </c>
      <c r="AC149" s="146">
        <v>1</v>
      </c>
      <c r="AD149" s="146">
        <v>0</v>
      </c>
      <c r="AE149" s="146">
        <v>0</v>
      </c>
      <c r="AF149" s="146">
        <v>0</v>
      </c>
      <c r="AG149" s="146">
        <v>0</v>
      </c>
      <c r="AH149" s="146">
        <v>1</v>
      </c>
      <c r="AI149" s="146">
        <v>0</v>
      </c>
      <c r="AJ149" s="146">
        <v>25</v>
      </c>
      <c r="AK149" s="146">
        <v>14</v>
      </c>
      <c r="AL149" s="146">
        <v>0</v>
      </c>
      <c r="AM149" s="146">
        <v>0</v>
      </c>
      <c r="AN149" s="146">
        <v>0</v>
      </c>
      <c r="AO149" s="146">
        <v>0</v>
      </c>
      <c r="AP149" s="146">
        <v>1</v>
      </c>
      <c r="AQ149" s="146"/>
      <c r="AR149" s="146">
        <f t="shared" si="43"/>
        <v>43</v>
      </c>
      <c r="AS149" s="155">
        <f t="shared" si="44"/>
        <v>18</v>
      </c>
      <c r="AU149" s="248" t="s">
        <v>153</v>
      </c>
      <c r="AV149" s="146">
        <v>5</v>
      </c>
      <c r="AW149" s="146">
        <v>3</v>
      </c>
      <c r="AX149" s="146"/>
      <c r="AY149" s="146"/>
      <c r="AZ149" s="146">
        <v>1</v>
      </c>
      <c r="BA149" s="146">
        <v>4</v>
      </c>
      <c r="BB149" s="146"/>
      <c r="BC149" s="146"/>
      <c r="BD149" s="146">
        <v>1</v>
      </c>
      <c r="BE149" s="165">
        <f t="shared" si="45"/>
        <v>14</v>
      </c>
      <c r="BF149" s="146">
        <v>14</v>
      </c>
      <c r="BG149" s="146">
        <v>0</v>
      </c>
      <c r="BH149" s="165">
        <f t="shared" si="46"/>
        <v>14</v>
      </c>
      <c r="BI149" s="155">
        <v>2</v>
      </c>
      <c r="BK149" s="248" t="s">
        <v>153</v>
      </c>
      <c r="BL149" s="146">
        <v>24</v>
      </c>
      <c r="BM149" s="155">
        <v>5</v>
      </c>
    </row>
  </sheetData>
  <mergeCells count="184">
    <mergeCell ref="BK5:BK6"/>
    <mergeCell ref="BK2:BM2"/>
    <mergeCell ref="BK3:BM3"/>
    <mergeCell ref="X5:X6"/>
    <mergeCell ref="X1:AS1"/>
    <mergeCell ref="X2:AS2"/>
    <mergeCell ref="X3:AS3"/>
    <mergeCell ref="Y5:AA5"/>
    <mergeCell ref="AB5:AC5"/>
    <mergeCell ref="AD5:AE5"/>
    <mergeCell ref="AF5:AG5"/>
    <mergeCell ref="AH5:AI5"/>
    <mergeCell ref="AJ5:AK5"/>
    <mergeCell ref="AL5:AM5"/>
    <mergeCell ref="BL5:BM5"/>
    <mergeCell ref="AU1:BI1"/>
    <mergeCell ref="AU2:BI2"/>
    <mergeCell ref="AU3:BI3"/>
    <mergeCell ref="AU5:AU6"/>
    <mergeCell ref="AV5:BE5"/>
    <mergeCell ref="BF5:BH5"/>
    <mergeCell ref="BK1:BM1"/>
    <mergeCell ref="BI5:BI6"/>
    <mergeCell ref="AN5:AO5"/>
    <mergeCell ref="AL121:AM121"/>
    <mergeCell ref="AN121:AO121"/>
    <mergeCell ref="AR121:AS121"/>
    <mergeCell ref="AP121:AQ121"/>
    <mergeCell ref="A1:V1"/>
    <mergeCell ref="A2:V2"/>
    <mergeCell ref="A3:V3"/>
    <mergeCell ref="A5:A6"/>
    <mergeCell ref="B5:D5"/>
    <mergeCell ref="E5:F5"/>
    <mergeCell ref="G5:H5"/>
    <mergeCell ref="I5:J5"/>
    <mergeCell ref="K5:L5"/>
    <mergeCell ref="M5:N5"/>
    <mergeCell ref="O5:P5"/>
    <mergeCell ref="Q5:R5"/>
    <mergeCell ref="U5:V5"/>
    <mergeCell ref="S5:T5"/>
    <mergeCell ref="I121:J121"/>
    <mergeCell ref="A119:V119"/>
    <mergeCell ref="X119:AS119"/>
    <mergeCell ref="AL63:AM63"/>
    <mergeCell ref="AN63:AO63"/>
    <mergeCell ref="AR63:AS63"/>
    <mergeCell ref="AU119:BI119"/>
    <mergeCell ref="BK119:BM119"/>
    <mergeCell ref="A120:V120"/>
    <mergeCell ref="X120:AS120"/>
    <mergeCell ref="AU120:BI120"/>
    <mergeCell ref="BK120:BM120"/>
    <mergeCell ref="X121:X122"/>
    <mergeCell ref="Y121:AA121"/>
    <mergeCell ref="AB121:AC121"/>
    <mergeCell ref="AD121:AE121"/>
    <mergeCell ref="AF121:AG121"/>
    <mergeCell ref="K121:L121"/>
    <mergeCell ref="M121:N121"/>
    <mergeCell ref="O121:P121"/>
    <mergeCell ref="Q121:R121"/>
    <mergeCell ref="U121:V121"/>
    <mergeCell ref="AU121:AU122"/>
    <mergeCell ref="AV121:BE121"/>
    <mergeCell ref="BF121:BH121"/>
    <mergeCell ref="BK121:BK122"/>
    <mergeCell ref="BL121:BM121"/>
    <mergeCell ref="S121:T121"/>
    <mergeCell ref="AH121:AI121"/>
    <mergeCell ref="AJ121:AK121"/>
    <mergeCell ref="AU87:BI87"/>
    <mergeCell ref="BK87:BM87"/>
    <mergeCell ref="A88:V88"/>
    <mergeCell ref="X88:AS88"/>
    <mergeCell ref="AU88:BI88"/>
    <mergeCell ref="BK88:BM88"/>
    <mergeCell ref="X89:X90"/>
    <mergeCell ref="Y89:AA89"/>
    <mergeCell ref="AB89:AC89"/>
    <mergeCell ref="AD89:AE89"/>
    <mergeCell ref="AF89:AG89"/>
    <mergeCell ref="K89:L89"/>
    <mergeCell ref="M89:N89"/>
    <mergeCell ref="O89:P89"/>
    <mergeCell ref="Q89:R89"/>
    <mergeCell ref="U89:V89"/>
    <mergeCell ref="AU89:AU90"/>
    <mergeCell ref="AV89:BE89"/>
    <mergeCell ref="BF89:BH89"/>
    <mergeCell ref="BK89:BK90"/>
    <mergeCell ref="BL89:BM89"/>
    <mergeCell ref="AH89:AI89"/>
    <mergeCell ref="AJ89:AK89"/>
    <mergeCell ref="AL89:AM89"/>
    <mergeCell ref="AP63:AQ63"/>
    <mergeCell ref="A89:A90"/>
    <mergeCell ref="B89:D89"/>
    <mergeCell ref="E89:F89"/>
    <mergeCell ref="G89:H89"/>
    <mergeCell ref="I89:J89"/>
    <mergeCell ref="A87:V87"/>
    <mergeCell ref="X87:AS87"/>
    <mergeCell ref="AN89:AO89"/>
    <mergeCell ref="AR89:AS89"/>
    <mergeCell ref="AP89:AQ89"/>
    <mergeCell ref="S63:T63"/>
    <mergeCell ref="S89:T89"/>
    <mergeCell ref="A63:A64"/>
    <mergeCell ref="B63:D63"/>
    <mergeCell ref="E63:F63"/>
    <mergeCell ref="G63:H63"/>
    <mergeCell ref="I63:J63"/>
    <mergeCell ref="X61:AS61"/>
    <mergeCell ref="AU61:BI61"/>
    <mergeCell ref="BK61:BM61"/>
    <mergeCell ref="A62:V62"/>
    <mergeCell ref="X62:AS62"/>
    <mergeCell ref="AU62:BI62"/>
    <mergeCell ref="BK62:BM62"/>
    <mergeCell ref="X63:X64"/>
    <mergeCell ref="Y63:AA63"/>
    <mergeCell ref="AB63:AC63"/>
    <mergeCell ref="AD63:AE63"/>
    <mergeCell ref="AF63:AG63"/>
    <mergeCell ref="K63:L63"/>
    <mergeCell ref="M63:N63"/>
    <mergeCell ref="O63:P63"/>
    <mergeCell ref="Q63:R63"/>
    <mergeCell ref="U63:V63"/>
    <mergeCell ref="AU63:AU64"/>
    <mergeCell ref="AV63:BE63"/>
    <mergeCell ref="BF63:BH63"/>
    <mergeCell ref="BK63:BK64"/>
    <mergeCell ref="BL63:BM63"/>
    <mergeCell ref="AH63:AI63"/>
    <mergeCell ref="AJ63:AK63"/>
    <mergeCell ref="AU30:BI30"/>
    <mergeCell ref="AU31:BI31"/>
    <mergeCell ref="AU32:AU33"/>
    <mergeCell ref="AV32:BE32"/>
    <mergeCell ref="BF32:BH32"/>
    <mergeCell ref="BK30:BM30"/>
    <mergeCell ref="BK31:BM31"/>
    <mergeCell ref="BK32:BK33"/>
    <mergeCell ref="BL32:BM32"/>
    <mergeCell ref="BI32:BI33"/>
    <mergeCell ref="AR5:AS5"/>
    <mergeCell ref="X30:AS30"/>
    <mergeCell ref="X31:AS31"/>
    <mergeCell ref="X32:X33"/>
    <mergeCell ref="Y32:AA32"/>
    <mergeCell ref="AB32:AC32"/>
    <mergeCell ref="AD32:AE32"/>
    <mergeCell ref="AF32:AG32"/>
    <mergeCell ref="AH32:AI32"/>
    <mergeCell ref="AJ32:AK32"/>
    <mergeCell ref="AP5:AQ5"/>
    <mergeCell ref="AP32:AQ32"/>
    <mergeCell ref="BI63:BI64"/>
    <mergeCell ref="BI89:BI90"/>
    <mergeCell ref="BI121:BI122"/>
    <mergeCell ref="A61:V61"/>
    <mergeCell ref="A121:A122"/>
    <mergeCell ref="B121:D121"/>
    <mergeCell ref="E121:F121"/>
    <mergeCell ref="G121:H121"/>
    <mergeCell ref="A30:V30"/>
    <mergeCell ref="A31:V31"/>
    <mergeCell ref="A32:A33"/>
    <mergeCell ref="O32:P32"/>
    <mergeCell ref="Q32:R32"/>
    <mergeCell ref="U32:V32"/>
    <mergeCell ref="B32:D32"/>
    <mergeCell ref="E32:F32"/>
    <mergeCell ref="G32:H32"/>
    <mergeCell ref="I32:J32"/>
    <mergeCell ref="K32:L32"/>
    <mergeCell ref="M32:N32"/>
    <mergeCell ref="S32:T32"/>
    <mergeCell ref="AL32:AM32"/>
    <mergeCell ref="AN32:AO32"/>
    <mergeCell ref="AR32:AS32"/>
  </mergeCells>
  <hyperlinks>
    <hyperlink ref="A31" r:id="rId1" display="javascript:aff_excel()" xr:uid="{00000000-0004-0000-0800-000000000000}"/>
    <hyperlink ref="A62" r:id="rId2" display="javascript:aff_excel()" xr:uid="{00000000-0004-0000-0800-000001000000}"/>
    <hyperlink ref="A88" r:id="rId3" display="javascript:aff_excel()" xr:uid="{00000000-0004-0000-0800-000002000000}"/>
    <hyperlink ref="A120" r:id="rId4" display="javascript:aff_excel()" xr:uid="{00000000-0004-0000-0800-000003000000}"/>
    <hyperlink ref="A3" r:id="rId5" display="javascript:aff_excel()" xr:uid="{00000000-0004-0000-0800-000004000000}"/>
  </hyperlinks>
  <printOptions horizontalCentered="1"/>
  <pageMargins left="0.70866141732283472" right="0" top="0.74803149606299213" bottom="0.74803149606299213" header="0.31496062992125984" footer="0.31496062992125984"/>
  <pageSetup scale="85" firstPageNumber="124" fitToWidth="0" fitToHeight="0" orientation="landscape" useFirstPageNumber="1" horizontalDpi="300" r:id="rId6"/>
  <headerFooter>
    <oddFooter>Page &amp;P</oddFooter>
  </headerFooter>
  <rowBreaks count="4" manualBreakCount="4">
    <brk id="29" max="16383" man="1"/>
    <brk id="60" max="16383" man="1"/>
    <brk id="86" max="16383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SYNTHESE</vt:lpstr>
      <vt:lpstr>PRESCO PUB</vt:lpstr>
      <vt:lpstr>NIV1 PUBLIC  </vt:lpstr>
      <vt:lpstr>NIVEAU II pub</vt:lpstr>
      <vt:lpstr>NIVEAU III pub</vt:lpstr>
      <vt:lpstr>PRESCO PRIV</vt:lpstr>
      <vt:lpstr>NIVEAU I pv</vt:lpstr>
      <vt:lpstr>NIVEAU II pv</vt:lpstr>
      <vt:lpstr>NIVEAU III pv</vt:lpstr>
      <vt:lpstr> AGE NIV1(pb+pv)</vt:lpstr>
      <vt:lpstr>AGE NIV2 (pb+pv)</vt:lpstr>
      <vt:lpstr>AGE NIV3 (pb+pv)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BODA</cp:lastModifiedBy>
  <cp:lastPrinted>2014-05-29T03:36:59Z</cp:lastPrinted>
  <dcterms:created xsi:type="dcterms:W3CDTF">2011-08-12T07:19:47Z</dcterms:created>
  <dcterms:modified xsi:type="dcterms:W3CDTF">2020-01-07T03:55:39Z</dcterms:modified>
</cp:coreProperties>
</file>